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BCTCTT" sheetId="1" r:id="rId1"/>
    <sheet name="CDKT" sheetId="2" r:id="rId2"/>
    <sheet name="KQKD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<sst xmlns="http://schemas.openxmlformats.org/spreadsheetml/2006/main" count="255" uniqueCount="235">
  <si>
    <t>Maãu CBTT - 03</t>
  </si>
  <si>
    <t>CTCP KS SAIGON</t>
  </si>
  <si>
    <t xml:space="preserve">                   BAÙO CAÙO TAØI CHÍNH TOÙM TAÉT</t>
  </si>
  <si>
    <t xml:space="preserve">                                                          (Quyù  I / 2007)</t>
  </si>
  <si>
    <t xml:space="preserve">                           I- BAÛNG CAÂN ÑOÁI KEÁ TOAÙN:</t>
  </si>
  <si>
    <t>STT</t>
  </si>
  <si>
    <t>NOÄI DUNG</t>
  </si>
  <si>
    <t>Soá  dö ñaàu kyø</t>
  </si>
  <si>
    <t>Soá dö cuoái kyø</t>
  </si>
  <si>
    <t>I</t>
  </si>
  <si>
    <t>Taøi saûn  ngaén haïn</t>
  </si>
  <si>
    <t>üTieàn  vaø caùc khoaûn töông ñöông tieàn</t>
  </si>
  <si>
    <t>ü Caùc khoaûn ñaàu tö taøi chính ngaén haïn</t>
  </si>
  <si>
    <t>ü Caùc khoaûn phaûi thu ngaén haïn</t>
  </si>
  <si>
    <t>ü Haøng toàn kho</t>
  </si>
  <si>
    <t>ü Taøi saûn ngaén haïn khaùc</t>
  </si>
  <si>
    <t>II</t>
  </si>
  <si>
    <t>Taøi saûn  daøi haïn</t>
  </si>
  <si>
    <t>ü Caùc khoaûn  phaûi thu daøi haïn</t>
  </si>
  <si>
    <t xml:space="preserve">ü Taøi saûn coá ñònh </t>
  </si>
  <si>
    <t xml:space="preserve">   -TSCÑ höõu hình</t>
  </si>
  <si>
    <t xml:space="preserve">   -TSCÑ  voâ  hình</t>
  </si>
  <si>
    <t xml:space="preserve">   -TSCÑ  thueâ taøi chính</t>
  </si>
  <si>
    <t xml:space="preserve">    -Chi phí XDCB dôû dang</t>
  </si>
  <si>
    <t>ü Baát ñoäng saûn ñaàu tö</t>
  </si>
  <si>
    <t>ü Caùc khoaûn ñaàu tö taøi chính daøi haïn</t>
  </si>
  <si>
    <t>Taøi saûn daøi haïn khaùc</t>
  </si>
  <si>
    <t>III</t>
  </si>
  <si>
    <t>Toång coäng taøi saûn</t>
  </si>
  <si>
    <t>IV</t>
  </si>
  <si>
    <t>Nôï phaûi traû</t>
  </si>
  <si>
    <t>ü Nôï ngaén haïn</t>
  </si>
  <si>
    <t>üNôï daøi haïn</t>
  </si>
  <si>
    <t>V</t>
  </si>
  <si>
    <t>Nguoàn voán chuû sôû höõu</t>
  </si>
  <si>
    <t>Voán chuû sôû höõu</t>
  </si>
  <si>
    <t xml:space="preserve">  -Voán ñaàu tö cuûa chuû sôû höõu</t>
  </si>
  <si>
    <t xml:space="preserve">  -Thaëng dö voán coå phaàn</t>
  </si>
  <si>
    <t xml:space="preserve">  -Voán khaùc cuûa chuû sôû höõu</t>
  </si>
  <si>
    <t xml:space="preserve">  -Coå phieáu quyõ</t>
  </si>
  <si>
    <t xml:space="preserve">  -Cheânh leäch ñaùnh giaù laïi taøi saûn</t>
  </si>
  <si>
    <t xml:space="preserve">  -Cheânh leäch tyû giaù hoái ñoùai</t>
  </si>
  <si>
    <t xml:space="preserve">  -Caùc quyõ</t>
  </si>
  <si>
    <t xml:space="preserve">  -Lôïi nhuaän  sau thue áchöa phaân phoái</t>
  </si>
  <si>
    <t xml:space="preserve">  -Nguoàn voán ñaàu tö XDCB</t>
  </si>
  <si>
    <t xml:space="preserve">  -Quyõ khen thöôûng,phuùc lôïi</t>
  </si>
  <si>
    <t xml:space="preserve">  -Nguoàn kinh phí</t>
  </si>
  <si>
    <t xml:space="preserve">  -Nguoàn kinh phí ñaõ hình thaønh TSCÑ</t>
  </si>
  <si>
    <t>VI</t>
  </si>
  <si>
    <t>Toång nguoàn voán</t>
  </si>
  <si>
    <t xml:space="preserve">               II . KEÁT QUAÛ HOAÏT ÑOÄNG SAÛN XUAÁT KINH DOANH:</t>
  </si>
  <si>
    <t>Chæ tieâu</t>
  </si>
  <si>
    <t>Kyø baùo caùo</t>
  </si>
  <si>
    <t>Luõy keá</t>
  </si>
  <si>
    <t xml:space="preserve">    Doanh thu baùn haøng vaø  c/c dòch vuï</t>
  </si>
  <si>
    <t xml:space="preserve">    Caùc khoaûn giaûm tröø</t>
  </si>
  <si>
    <t xml:space="preserve">    Doanh thu thuaàn veà baùn haøng vaø c/c dòch vuï</t>
  </si>
  <si>
    <t xml:space="preserve">    Giaù voán haøng baùn</t>
  </si>
  <si>
    <t xml:space="preserve">    Lôïi nhuaän goäp veà baùn haøng vaø c/c dòch vuï</t>
  </si>
  <si>
    <t xml:space="preserve">    Doanh thu  hoaït ñoäng taøi chính</t>
  </si>
  <si>
    <t xml:space="preserve">    Chi phí taøi chính</t>
  </si>
  <si>
    <t xml:space="preserve">    Chi phí baùn haøng</t>
  </si>
  <si>
    <t xml:space="preserve">    Chi phí quaûn lyù doanh nghieäp</t>
  </si>
  <si>
    <t xml:space="preserve">    Lôïi nhuaän thuaàn töø hoaït ñoäng kinh doanh</t>
  </si>
  <si>
    <t xml:space="preserve">    Thu nhaäp khaùc</t>
  </si>
  <si>
    <t xml:space="preserve">    Chi phí khaùc</t>
  </si>
  <si>
    <t xml:space="preserve">    Lôïi nhuaän khaùc</t>
  </si>
  <si>
    <t xml:space="preserve">    Toång lôïi nhuaän keá toùan tröôùc thueá</t>
  </si>
  <si>
    <t xml:space="preserve">    Thueá thu nhaäp doanh nghieäp</t>
  </si>
  <si>
    <t xml:space="preserve">    Lôïi nhuaän sau thueá </t>
  </si>
  <si>
    <t xml:space="preserve">    Laõi cô baûn treân coå phieáu</t>
  </si>
  <si>
    <t xml:space="preserve">    Coå töùc treân moãi coå phieáu</t>
  </si>
  <si>
    <t xml:space="preserve">  Ngaøy   20      thaùng   4    naêm 2007</t>
  </si>
  <si>
    <t xml:space="preserve">                            Giaùm ñoác</t>
  </si>
  <si>
    <t xml:space="preserve">     Cty Coå phaàn KS Saøi Goøn </t>
  </si>
  <si>
    <t xml:space="preserve">           BAÛNG CAÂN ÑOÁI KEÁ TOAÙN</t>
  </si>
  <si>
    <t>Maãu soá B 01 - DN</t>
  </si>
  <si>
    <t xml:space="preserve">                                 Ngaøy   31       thaùng   3       naêm  2007</t>
  </si>
  <si>
    <t>Ñôn vò tính: ñoàng</t>
  </si>
  <si>
    <t>TAØI SAÛN</t>
  </si>
  <si>
    <t>MAÕ SOÁ</t>
  </si>
  <si>
    <t>Thuyeáminh</t>
  </si>
  <si>
    <t>SOÁ ÑAÀU NAÊM</t>
  </si>
  <si>
    <t>SOÁ CUOÁI KYØ</t>
  </si>
  <si>
    <t>NGUOÀN VOÁN</t>
  </si>
  <si>
    <t>TM</t>
  </si>
  <si>
    <t>A.TAØI SAÛN  NGAÉN HAÏN</t>
  </si>
  <si>
    <t>A. NÔÏ PHAÛI TRAÛ</t>
  </si>
  <si>
    <t>(100=110+120+130+140+150)</t>
  </si>
  <si>
    <t xml:space="preserve">                 (300=310+330)</t>
  </si>
  <si>
    <t>I. TIEÀN VAØ CAÙC KHOAÛN TÖÔNG ÑÖÔNG TIEÀN</t>
  </si>
  <si>
    <t>I. NÔÏ NGAÉN HAÏN</t>
  </si>
  <si>
    <t xml:space="preserve">1. Tieàn </t>
  </si>
  <si>
    <t xml:space="preserve">          1. Vay vaø nôï ngaén haïn</t>
  </si>
  <si>
    <t>2.Caùc khoaûn töông ñöông tieàn</t>
  </si>
  <si>
    <t xml:space="preserve">          3. Phaûi traû ngöôøi baùn</t>
  </si>
  <si>
    <t>II. CAÙC KHOAÛN ÑAÀU TÖ TAØI CHÍNH NGAÉN HAÏN</t>
  </si>
  <si>
    <t xml:space="preserve">          3. Ngöôøi mua traû tieàn tröôùc</t>
  </si>
  <si>
    <t>1. Ñaàu tö  ngaén haïn</t>
  </si>
  <si>
    <t xml:space="preserve">          4. Thueá vaø caùc khoaûn phaõi noäp NN</t>
  </si>
  <si>
    <t>2. DP giaûm giaù chöùng khoaùn ÑT ngaén haïn</t>
  </si>
  <si>
    <t xml:space="preserve">          5. Phaûi traû  ngöôøi lao ñoäng</t>
  </si>
  <si>
    <t>III. CAÙC KHOAÛN PHAÛI THU</t>
  </si>
  <si>
    <t xml:space="preserve">          6.Chi phí phaûi traû</t>
  </si>
  <si>
    <t>1. Phaûi thu cuûa khaùch haøng</t>
  </si>
  <si>
    <t xml:space="preserve">          7. Phaûi traû noäi boä</t>
  </si>
  <si>
    <t>2. Traû tröôùc cho ngöôøi baùn</t>
  </si>
  <si>
    <t xml:space="preserve">         8.Phaûi traû theo tieán ñoä HÑXD</t>
  </si>
  <si>
    <t>3. Phaûi thu noäi boä ngaén haïn</t>
  </si>
  <si>
    <t xml:space="preserve">         9. Caùc khoaûn phaûi traû phaûi noäp khaùc</t>
  </si>
  <si>
    <t>4. Phaûi thu theo tieán ñoä keá hoaïch HÑXD</t>
  </si>
  <si>
    <t xml:space="preserve">        10. Döï phoøng phaûi traû ngaén haïn</t>
  </si>
  <si>
    <t>5. Caùc khoaûn phaûi thu khaùc</t>
  </si>
  <si>
    <t>II. NÔÏ DAØI HAÏN</t>
  </si>
  <si>
    <t>6. DP caùc khoaûn PT khoù ñoøi</t>
  </si>
  <si>
    <t xml:space="preserve">         1.Phaûi traû daøi haïn ngöôøi baùn</t>
  </si>
  <si>
    <t>IV. HAØNG TOÀN KHO</t>
  </si>
  <si>
    <t xml:space="preserve">         2.Phaûi traû daøi haïn noäi boä</t>
  </si>
  <si>
    <t>1. Haøng  toàn kho</t>
  </si>
  <si>
    <t xml:space="preserve">         3.Phaûi traû daøi haïn khaùc</t>
  </si>
  <si>
    <t>9. DP giaûm giaù haøng toàn kho</t>
  </si>
  <si>
    <t xml:space="preserve">         4. Vay vaø nôï daøi haïn</t>
  </si>
  <si>
    <t>V. TAØI SAÛN NGAÉN HAÏN KHAÙC</t>
  </si>
  <si>
    <t xml:space="preserve">         5.Thueá thu nhaäp hoaõn laïi phaûi traû</t>
  </si>
  <si>
    <t>2. Chi phí traû tröôùc ngaén haïn</t>
  </si>
  <si>
    <t xml:space="preserve">         6.Döï phoøng trôï caáp maát vieäc laøm</t>
  </si>
  <si>
    <t>2. Thueá GTGT ñöôïc khaáu tröø</t>
  </si>
  <si>
    <t xml:space="preserve">         7.Döï phoøng phaûi traû daøi haïn</t>
  </si>
  <si>
    <t>3. Thueá vaø caùc khoûan phaûi thu Nhaø nöôùc</t>
  </si>
  <si>
    <t xml:space="preserve"> 4-Taøi saûn ngaén haïn khaùc</t>
  </si>
  <si>
    <t>MAÕSOÁ</t>
  </si>
  <si>
    <t>A.TAØI SAÛN  DAØI  HAÏN</t>
  </si>
  <si>
    <t>B.VOÁN CHUÛ SÔÛ HÖÕU</t>
  </si>
  <si>
    <t>(200= 210+220+240+250+260)</t>
  </si>
  <si>
    <t xml:space="preserve">              (400=410+430)</t>
  </si>
  <si>
    <t>I. CAÙC KHOAÛN THU DAØI HAÏN</t>
  </si>
  <si>
    <t>I. VOÁN CHUÛ SÔÛ HÖÕU</t>
  </si>
  <si>
    <t xml:space="preserve">            1. Phaûi thu daøi haïn cuûa khaùch haøng</t>
  </si>
  <si>
    <t xml:space="preserve">        1-Voán ñaàu tö cuûa chuû sôû höõu(*)</t>
  </si>
  <si>
    <t xml:space="preserve">            2.Voán kinh doanh ôû caùc ñvò tröïc thuoäc</t>
  </si>
  <si>
    <t xml:space="preserve">        2.Thaëng dö voán coå phaàn</t>
  </si>
  <si>
    <t xml:space="preserve">            3. Phaûi thu  noäi boä daøi haïn</t>
  </si>
  <si>
    <t xml:space="preserve">        3.Voán khaùc cuûa chuû sôõ höõu</t>
  </si>
  <si>
    <t xml:space="preserve">            4. Phaûi thu daøi haïn  khaùc</t>
  </si>
  <si>
    <t xml:space="preserve">        4.Coå phieáu ngaân quyõ</t>
  </si>
  <si>
    <t xml:space="preserve">            5. DP phaûi thu daøi haïn  khoù ñoøi</t>
  </si>
  <si>
    <t xml:space="preserve">        5. Cheânh leäch ñaùnh giaù laïi taøi saûn</t>
  </si>
  <si>
    <t>II. TAØI SAÛN COÁ ÑÒNH</t>
  </si>
  <si>
    <t xml:space="preserve">        6. Cheânh leäch tyû giaù hoái ñoaùi</t>
  </si>
  <si>
    <t xml:space="preserve">       1. TSCÑ höõu hình</t>
  </si>
  <si>
    <t xml:space="preserve">        7. Quyõ ñaàu tö phaùt trieån </t>
  </si>
  <si>
    <t xml:space="preserve">              - Nguyeân giaù</t>
  </si>
  <si>
    <t xml:space="preserve">        8. Quyõ döï phoøng taøi chính</t>
  </si>
  <si>
    <t xml:space="preserve">              - Giaù trò hao moøn luyõ keá</t>
  </si>
  <si>
    <t xml:space="preserve">        9. Quyõ  khaùc thuoäc voán chuû sôû höõu</t>
  </si>
  <si>
    <t xml:space="preserve">       2. TSCÑ thueâ taøi chính</t>
  </si>
  <si>
    <t xml:space="preserve">     10. Lôïi nhuaän sau thueá chöa phaân phoái</t>
  </si>
  <si>
    <t xml:space="preserve">     11.Nguoàn voán ñaàu tö XDCB</t>
  </si>
  <si>
    <t xml:space="preserve">       3. TSCÑ voâ hình</t>
  </si>
  <si>
    <t xml:space="preserve">       4. Chi phí XDCB dôû dang</t>
  </si>
  <si>
    <t>III. BAÁT ÑOÄNG SAÛN ÑAÀU TÖ</t>
  </si>
  <si>
    <t>II. NGUOÀN KINH PHÍ, QUYÕ KHAÙC</t>
  </si>
  <si>
    <t xml:space="preserve">         1. Quyõ khen thöôûng vaø phuùc lôïi</t>
  </si>
  <si>
    <t xml:space="preserve">         2. Nguoàn kinh phí</t>
  </si>
  <si>
    <t>IV.CAÙC KHOAÛN ÑAÀU TÖ TAØI CHÍNH DAØI HAÏN</t>
  </si>
  <si>
    <t xml:space="preserve">         3. Nguoàn kinh phí ñaõ hình thaønh </t>
  </si>
  <si>
    <t xml:space="preserve">               1. Ñaàu tö vaøo coâng ty con</t>
  </si>
  <si>
    <t xml:space="preserve">             TSCÑ</t>
  </si>
  <si>
    <t xml:space="preserve">               2. Ñaàu tö vaøo coâng ty lieân keát,LD</t>
  </si>
  <si>
    <t xml:space="preserve">               3. Ñaàu tö  daøi haïn khaùc</t>
  </si>
  <si>
    <t xml:space="preserve">               4. DP giaûm gia ñaàu tö  TC daøi haïn</t>
  </si>
  <si>
    <t>V. TAØI SAÛN DAØI HAÏN KHAÙC</t>
  </si>
  <si>
    <t xml:space="preserve">               1.Chi phi traû tröôùc daøi haïn</t>
  </si>
  <si>
    <t xml:space="preserve">               2. Taøi saûn thueá thu nhaäp hoaõn laïi</t>
  </si>
  <si>
    <t xml:space="preserve">               3. Taøi saûn  daøi haïn khaùc</t>
  </si>
  <si>
    <t>TOÅNG COÄNG TAØI SAÛN</t>
  </si>
  <si>
    <t>TOÅNG COÄNG NGUOÀN VOÁN</t>
  </si>
  <si>
    <t xml:space="preserve">(*)Voán ñieàu leä theo soå saùch khoâng phaûi laø soá troøn 17.663.000.000ñ (1.766.300CPx10.000) , leäch 30.041ñ  do coù söï  ñieàu chænh theo giaù trò doanh nghieäp thöïc teá, sau CPH.  </t>
  </si>
  <si>
    <t>CAÙC CHÆ TIEÂU NGOAØI BAÛNG CAÂN  ÑOÁI KEÁ TOAÙN</t>
  </si>
  <si>
    <t>CHÆ TIEÂU</t>
  </si>
  <si>
    <t xml:space="preserve">     SOÁ ÑAÀU NAÊM</t>
  </si>
  <si>
    <t xml:space="preserve">     SOÁ CUOÁI KYØ</t>
  </si>
  <si>
    <t xml:space="preserve">       1. Taøi saûn thueâ ngoaøi</t>
  </si>
  <si>
    <t xml:space="preserve">       2. Vaät tö, HH nhaän giöõ hoä, nhaän gia coâng</t>
  </si>
  <si>
    <t xml:space="preserve">       3. Haøng hoaù nhaän baùn hoä, nhaän kyù göûi</t>
  </si>
  <si>
    <t xml:space="preserve">       4. Nôï khoù ñoøi ñaõ xöû lyù</t>
  </si>
  <si>
    <t xml:space="preserve">       5. Ngoaïi teä caùc loaïi ( USD)</t>
  </si>
  <si>
    <t xml:space="preserve">       6. Döï toùan chi söï nghieäp, döï aùn</t>
  </si>
  <si>
    <t xml:space="preserve">                    Ngaøy    20    thaùng   4   naêm  2007</t>
  </si>
  <si>
    <t xml:space="preserve">                                                                Laäp bieåu</t>
  </si>
  <si>
    <t xml:space="preserve">                                   Keá toaùn tröôûng       </t>
  </si>
  <si>
    <t xml:space="preserve">                                               Giaùm ñoác</t>
  </si>
  <si>
    <t>Maãu soá B 02 - DN</t>
  </si>
  <si>
    <t xml:space="preserve">                                                        QUÙIù   I / 2007</t>
  </si>
  <si>
    <t>Ñôn vò tính:  ñoàng</t>
  </si>
  <si>
    <t>CHÆ   TIEÂU</t>
  </si>
  <si>
    <t>MAÕ</t>
  </si>
  <si>
    <t>Thuyeát</t>
  </si>
  <si>
    <t>QUYÙ    I</t>
  </si>
  <si>
    <t>SOÁ</t>
  </si>
  <si>
    <t>minh</t>
  </si>
  <si>
    <t>NAÊM NAY</t>
  </si>
  <si>
    <t>NAÊM TRÖÔÙC</t>
  </si>
  <si>
    <t>1. DOANH THU BAÙN HAØNG, CUNG CAÁP DÒCH VUÏ</t>
  </si>
  <si>
    <t>01</t>
  </si>
  <si>
    <t xml:space="preserve">2. CAÙC KHOAÛN GIAÛM TRÖØ </t>
  </si>
  <si>
    <t>02</t>
  </si>
  <si>
    <t>3. Doanh thu thuaàn veà baùn haøng vaø cung caáp Dòch vuï</t>
  </si>
  <si>
    <t xml:space="preserve">       (10= 01 - 02)</t>
  </si>
  <si>
    <t>4. Giaù voán haøng baùn</t>
  </si>
  <si>
    <t xml:space="preserve">5. Lôïi nhuaän goäp baùn haøng vaø cung caáp dòch vuï </t>
  </si>
  <si>
    <t xml:space="preserve">       (20= 10 - 11)</t>
  </si>
  <si>
    <t>6. Doanh thu hoaït ñoäng taøi chính</t>
  </si>
  <si>
    <t>7. Chi phí taøi chính</t>
  </si>
  <si>
    <t xml:space="preserve">           - Trong ñoù: CP laõi vay </t>
  </si>
  <si>
    <t>8. Chi phí baùn haøng</t>
  </si>
  <si>
    <t>9. Chi phí quaûn lyù doanh nghieäp</t>
  </si>
  <si>
    <t>10. Lôïi nhuaän thuaàn töø hoaït ñoäng  SXKD</t>
  </si>
  <si>
    <t xml:space="preserve">         (30= 20+ (21 - 22) - (24 + 25)</t>
  </si>
  <si>
    <t>11. Thu nhaäp khaùc</t>
  </si>
  <si>
    <t>12. Chi phí khaùc</t>
  </si>
  <si>
    <t>13. Lôïi nhuaän khaùc (40 = 31 - 32)</t>
  </si>
  <si>
    <t>14. Toång lôïi nhuaän keá toaùn tröôùc thueá  (50=30+40)</t>
  </si>
  <si>
    <t>15. Chi phí thueá thu nhaäp doanh nghieäp hieän haønh</t>
  </si>
  <si>
    <t>16. Chi phí thueá thu nhaäp doanh nghieäp hoõan laïi</t>
  </si>
  <si>
    <t xml:space="preserve">17. Lôïi nhuaän sau thueá  TNDN     (60= 50-51-52) </t>
  </si>
  <si>
    <t>18. Laõi cô baûn treân coå phieáu</t>
  </si>
  <si>
    <t xml:space="preserve">                                         Laäp ngaøy 20 thaùng 4  naêm 2007</t>
  </si>
  <si>
    <t>Ngöôøi laäp bieåu</t>
  </si>
  <si>
    <t xml:space="preserve">                          Keá toaùn tröôûng</t>
  </si>
  <si>
    <t xml:space="preserve">  Giaùm ñoác</t>
  </si>
  <si>
    <t xml:space="preserve">Cty Coå phaàn KS Saøi Goøn                    </t>
  </si>
  <si>
    <t>KEÁT QUAÛ HOAÏT ÑOÄNG KINH DOANH</t>
  </si>
  <si>
    <t>LUÕY KEÁ TÖØ ÑAÀU NAÊM ĐẾN CUỐI QUYÙ NAØY</t>
  </si>
  <si>
    <r>
      <t>ü</t>
    </r>
    <r>
      <rPr>
        <b/>
        <i/>
        <sz val="10.8"/>
        <color indexed="8"/>
        <rFont val="VNI-Times"/>
        <family val="0"/>
      </rPr>
      <t xml:space="preserve"> </t>
    </r>
    <r>
      <rPr>
        <b/>
        <i/>
        <sz val="12"/>
        <color indexed="8"/>
        <rFont val="VNI-Times"/>
        <family val="0"/>
      </rPr>
      <t>Nguoàn kinh phí vaø quyõ khaùc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</si>
</sst>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9">
    <font>
      <sz val="10"/>
      <name val="Arial"/>
      <family val="0"/>
    </font>
    <font>
      <b/>
      <sz val="14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b/>
      <sz val="18"/>
      <name val="vni-times"/>
      <family val="0"/>
    </font>
    <font>
      <b/>
      <i/>
      <sz val="12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sz val="18"/>
      <name val="VNI-Souvir"/>
      <family val="0"/>
    </font>
    <font>
      <i/>
      <sz val="10"/>
      <name val="VNI-Times"/>
      <family val="0"/>
    </font>
    <font>
      <sz val="10"/>
      <name val="VNI-Times"/>
      <family val="0"/>
    </font>
    <font>
      <i/>
      <sz val="11"/>
      <name val="VNI-Times"/>
      <family val="0"/>
    </font>
    <font>
      <b/>
      <sz val="9"/>
      <name val="VNI-Times"/>
      <family val="0"/>
    </font>
    <font>
      <b/>
      <sz val="10"/>
      <name val="VNI-Times"/>
      <family val="0"/>
    </font>
    <font>
      <sz val="10"/>
      <name val="VNI-Souvir"/>
      <family val="0"/>
    </font>
    <font>
      <sz val="12"/>
      <name val="VNI-Swiss-Condense"/>
      <family val="0"/>
    </font>
    <font>
      <sz val="11"/>
      <name val="VNI-Swiss-Condense"/>
      <family val="0"/>
    </font>
    <font>
      <i/>
      <sz val="9"/>
      <name val="VNI-Times"/>
      <family val="0"/>
    </font>
    <font>
      <i/>
      <sz val="8"/>
      <color indexed="10"/>
      <name val="VNI-Times"/>
      <family val="0"/>
    </font>
    <font>
      <i/>
      <sz val="8"/>
      <name val="VNI-Times"/>
      <family val="0"/>
    </font>
    <font>
      <b/>
      <sz val="12"/>
      <name val="VNI-Swiss-Condense"/>
      <family val="0"/>
    </font>
    <font>
      <i/>
      <sz val="10"/>
      <color indexed="10"/>
      <name val="VNI-Times"/>
      <family val="0"/>
    </font>
    <font>
      <sz val="9"/>
      <name val="VNI-Times"/>
      <family val="0"/>
    </font>
    <font>
      <b/>
      <sz val="10"/>
      <name val="VNI-Souvir"/>
      <family val="0"/>
    </font>
    <font>
      <sz val="10"/>
      <color indexed="10"/>
      <name val="VNI-Times"/>
      <family val="0"/>
    </font>
    <font>
      <b/>
      <i/>
      <sz val="10"/>
      <name val="VNI-Times"/>
      <family val="0"/>
    </font>
    <font>
      <b/>
      <i/>
      <u val="single"/>
      <sz val="9"/>
      <name val="VNI-Revue"/>
      <family val="0"/>
    </font>
    <font>
      <b/>
      <i/>
      <sz val="9"/>
      <name val="VNI-Times"/>
      <family val="0"/>
    </font>
    <font>
      <i/>
      <sz val="12"/>
      <name val="VNI-Times"/>
      <family val="0"/>
    </font>
    <font>
      <sz val="14"/>
      <name val="VNI-Times"/>
      <family val="0"/>
    </font>
    <font>
      <b/>
      <sz val="11"/>
      <color indexed="10"/>
      <name val="vni-times"/>
      <family val="0"/>
    </font>
    <font>
      <b/>
      <i/>
      <sz val="12"/>
      <color indexed="8"/>
      <name val="VNI-Times"/>
      <family val="0"/>
    </font>
    <font>
      <b/>
      <sz val="12"/>
      <color indexed="8"/>
      <name val="VNI-Times"/>
      <family val="0"/>
    </font>
    <font>
      <sz val="12"/>
      <color indexed="8"/>
      <name val="VNI-Times"/>
      <family val="0"/>
    </font>
    <font>
      <b/>
      <i/>
      <sz val="14"/>
      <color indexed="8"/>
      <name val="VNI-Times"/>
      <family val="0"/>
    </font>
    <font>
      <b/>
      <sz val="14"/>
      <color indexed="8"/>
      <name val="VNI-Times"/>
      <family val="0"/>
    </font>
    <font>
      <b/>
      <sz val="11"/>
      <color indexed="8"/>
      <name val="VNI-Times"/>
      <family val="0"/>
    </font>
    <font>
      <sz val="11"/>
      <color indexed="8"/>
      <name val="VNI-Times"/>
      <family val="0"/>
    </font>
    <font>
      <b/>
      <i/>
      <sz val="10.8"/>
      <color indexed="8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6" fillId="0" borderId="3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6" fillId="0" borderId="4" xfId="15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164" fontId="6" fillId="0" borderId="6" xfId="15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164" fontId="7" fillId="2" borderId="0" xfId="15" applyNumberFormat="1" applyFont="1" applyFill="1" applyBorder="1" applyAlignment="1">
      <alignment horizontal="center"/>
    </xf>
    <xf numFmtId="164" fontId="7" fillId="2" borderId="0" xfId="15" applyNumberFormat="1" applyFont="1" applyFill="1" applyBorder="1" applyAlignment="1">
      <alignment/>
    </xf>
    <xf numFmtId="164" fontId="10" fillId="0" borderId="0" xfId="15" applyNumberFormat="1" applyFont="1" applyBorder="1" applyAlignment="1">
      <alignment/>
    </xf>
    <xf numFmtId="0" fontId="23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4" fontId="7" fillId="0" borderId="0" xfId="15" applyNumberFormat="1" applyFont="1" applyFill="1" applyBorder="1" applyAlignment="1">
      <alignment horizontal="center"/>
    </xf>
    <xf numFmtId="164" fontId="7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164" fontId="22" fillId="0" borderId="0" xfId="15" applyNumberFormat="1" applyFont="1" applyAlignment="1">
      <alignment horizontal="center"/>
    </xf>
    <xf numFmtId="164" fontId="22" fillId="0" borderId="0" xfId="15" applyNumberFormat="1" applyFont="1" applyAlignment="1">
      <alignment/>
    </xf>
    <xf numFmtId="0" fontId="22" fillId="0" borderId="0" xfId="0" applyFont="1" applyAlignment="1">
      <alignment/>
    </xf>
    <xf numFmtId="0" fontId="31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164" fontId="10" fillId="0" borderId="0" xfId="15" applyNumberFormat="1" applyFont="1" applyBorder="1" applyAlignment="1">
      <alignment horizontal="left"/>
    </xf>
    <xf numFmtId="43" fontId="10" fillId="0" borderId="0" xfId="15" applyNumberFormat="1" applyFont="1" applyBorder="1" applyAlignment="1">
      <alignment horizontal="left"/>
    </xf>
    <xf numFmtId="43" fontId="10" fillId="0" borderId="0" xfId="15" applyNumberFormat="1" applyFont="1" applyBorder="1" applyAlignment="1">
      <alignment/>
    </xf>
    <xf numFmtId="43" fontId="25" fillId="0" borderId="0" xfId="15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5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left" indent="4"/>
    </xf>
    <xf numFmtId="0" fontId="16" fillId="0" borderId="8" xfId="0" applyFont="1" applyFill="1" applyBorder="1" applyAlignment="1">
      <alignment/>
    </xf>
    <xf numFmtId="0" fontId="18" fillId="0" borderId="8" xfId="0" applyFont="1" applyFill="1" applyBorder="1" applyAlignment="1">
      <alignment horizontal="left" indent="4"/>
    </xf>
    <xf numFmtId="0" fontId="19" fillId="0" borderId="8" xfId="0" applyFont="1" applyFill="1" applyBorder="1" applyAlignment="1">
      <alignment horizontal="left" indent="4"/>
    </xf>
    <xf numFmtId="0" fontId="21" fillId="0" borderId="8" xfId="0" applyFont="1" applyFill="1" applyBorder="1" applyAlignment="1">
      <alignment horizontal="left" indent="4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164" fontId="7" fillId="2" borderId="7" xfId="15" applyNumberFormat="1" applyFont="1" applyFill="1" applyBorder="1" applyAlignment="1">
      <alignment horizontal="center"/>
    </xf>
    <xf numFmtId="164" fontId="10" fillId="0" borderId="8" xfId="15" applyNumberFormat="1" applyFont="1" applyBorder="1" applyAlignment="1">
      <alignment horizontal="center"/>
    </xf>
    <xf numFmtId="164" fontId="13" fillId="0" borderId="8" xfId="15" applyNumberFormat="1" applyFont="1" applyFill="1" applyBorder="1" applyAlignment="1">
      <alignment horizontal="center"/>
    </xf>
    <xf numFmtId="164" fontId="10" fillId="0" borderId="8" xfId="15" applyNumberFormat="1" applyFont="1" applyFill="1" applyBorder="1" applyAlignment="1">
      <alignment horizontal="center"/>
    </xf>
    <xf numFmtId="164" fontId="10" fillId="0" borderId="9" xfId="15" applyNumberFormat="1" applyFont="1" applyFill="1" applyBorder="1" applyAlignment="1">
      <alignment horizontal="center"/>
    </xf>
    <xf numFmtId="164" fontId="7" fillId="2" borderId="7" xfId="15" applyNumberFormat="1" applyFont="1" applyFill="1" applyBorder="1" applyAlignment="1">
      <alignment/>
    </xf>
    <xf numFmtId="164" fontId="10" fillId="0" borderId="8" xfId="15" applyNumberFormat="1" applyFont="1" applyBorder="1" applyAlignment="1">
      <alignment/>
    </xf>
    <xf numFmtId="164" fontId="13" fillId="0" borderId="8" xfId="15" applyNumberFormat="1" applyFont="1" applyFill="1" applyBorder="1" applyAlignment="1">
      <alignment/>
    </xf>
    <xf numFmtId="164" fontId="10" fillId="0" borderId="8" xfId="15" applyNumberFormat="1" applyFont="1" applyFill="1" applyBorder="1" applyAlignment="1">
      <alignment/>
    </xf>
    <xf numFmtId="164" fontId="13" fillId="0" borderId="8" xfId="15" applyNumberFormat="1" applyFont="1" applyFill="1" applyBorder="1" applyAlignment="1">
      <alignment horizontal="left"/>
    </xf>
    <xf numFmtId="164" fontId="10" fillId="0" borderId="9" xfId="15" applyNumberFormat="1" applyFont="1" applyFill="1" applyBorder="1" applyAlignment="1">
      <alignment/>
    </xf>
    <xf numFmtId="0" fontId="10" fillId="0" borderId="8" xfId="0" applyFont="1" applyBorder="1" applyAlignment="1">
      <alignment/>
    </xf>
    <xf numFmtId="0" fontId="9" fillId="0" borderId="8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164" fontId="7" fillId="0" borderId="1" xfId="15" applyNumberFormat="1" applyFont="1" applyFill="1" applyBorder="1" applyAlignment="1">
      <alignment horizontal="center"/>
    </xf>
    <xf numFmtId="164" fontId="7" fillId="0" borderId="1" xfId="15" applyNumberFormat="1" applyFont="1" applyFill="1" applyBorder="1" applyAlignment="1">
      <alignment/>
    </xf>
    <xf numFmtId="0" fontId="2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27" fillId="0" borderId="1" xfId="15" applyNumberFormat="1" applyFont="1" applyBorder="1" applyAlignment="1">
      <alignment horizontal="left"/>
    </xf>
    <xf numFmtId="0" fontId="27" fillId="0" borderId="1" xfId="0" applyFont="1" applyBorder="1" applyAlignment="1">
      <alignment/>
    </xf>
    <xf numFmtId="164" fontId="17" fillId="0" borderId="1" xfId="15" applyNumberFormat="1" applyFont="1" applyBorder="1" applyAlignment="1">
      <alignment horizontal="left"/>
    </xf>
    <xf numFmtId="164" fontId="17" fillId="0" borderId="1" xfId="15" applyNumberFormat="1" applyFont="1" applyBorder="1" applyAlignment="1">
      <alignment/>
    </xf>
    <xf numFmtId="43" fontId="17" fillId="0" borderId="1" xfId="15" applyNumberFormat="1" applyFont="1" applyBorder="1" applyAlignment="1">
      <alignment/>
    </xf>
    <xf numFmtId="0" fontId="13" fillId="0" borderId="1" xfId="0" applyFont="1" applyFill="1" applyBorder="1" applyAlignment="1">
      <alignment horizontal="center"/>
    </xf>
    <xf numFmtId="164" fontId="13" fillId="0" borderId="1" xfId="15" applyNumberFormat="1" applyFont="1" applyFill="1" applyBorder="1" applyAlignment="1">
      <alignment horizontal="center"/>
    </xf>
    <xf numFmtId="164" fontId="7" fillId="2" borderId="10" xfId="15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29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0" fillId="0" borderId="8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9" xfId="0" applyFont="1" applyBorder="1" applyAlignment="1">
      <alignment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30" fillId="0" borderId="1" xfId="15" applyNumberFormat="1" applyFont="1" applyFill="1" applyBorder="1" applyAlignment="1">
      <alignment/>
    </xf>
    <xf numFmtId="0" fontId="31" fillId="0" borderId="4" xfId="0" applyFont="1" applyBorder="1" applyAlignment="1">
      <alignment/>
    </xf>
    <xf numFmtId="164" fontId="32" fillId="0" borderId="4" xfId="15" applyNumberFormat="1" applyFont="1" applyBorder="1" applyAlignment="1">
      <alignment/>
    </xf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left"/>
    </xf>
    <xf numFmtId="164" fontId="33" fillId="0" borderId="3" xfId="15" applyNumberFormat="1" applyFont="1" applyBorder="1" applyAlignment="1">
      <alignment/>
    </xf>
    <xf numFmtId="0" fontId="31" fillId="0" borderId="3" xfId="0" applyFont="1" applyBorder="1" applyAlignment="1">
      <alignment horizontal="center"/>
    </xf>
    <xf numFmtId="0" fontId="31" fillId="0" borderId="3" xfId="0" applyFont="1" applyBorder="1" applyAlignment="1">
      <alignment/>
    </xf>
    <xf numFmtId="164" fontId="32" fillId="0" borderId="3" xfId="15" applyNumberFormat="1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8" xfId="0" applyFont="1" applyFill="1" applyBorder="1" applyAlignment="1">
      <alignment/>
    </xf>
    <xf numFmtId="0" fontId="34" fillId="0" borderId="3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1" fillId="0" borderId="3" xfId="0" applyFont="1" applyBorder="1" applyAlignment="1">
      <alignment horizontal="left"/>
    </xf>
    <xf numFmtId="164" fontId="36" fillId="0" borderId="3" xfId="15" applyNumberFormat="1" applyFont="1" applyBorder="1" applyAlignment="1">
      <alignment/>
    </xf>
    <xf numFmtId="164" fontId="37" fillId="0" borderId="3" xfId="15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164" fontId="37" fillId="0" borderId="12" xfId="15" applyNumberFormat="1" applyFont="1" applyBorder="1" applyAlignment="1">
      <alignment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164" fontId="32" fillId="0" borderId="12" xfId="15" applyNumberFormat="1" applyFont="1" applyBorder="1" applyAlignment="1">
      <alignment/>
    </xf>
    <xf numFmtId="0" fontId="33" fillId="0" borderId="13" xfId="0" applyFont="1" applyBorder="1" applyAlignment="1">
      <alignment/>
    </xf>
    <xf numFmtId="164" fontId="37" fillId="0" borderId="13" xfId="15" applyNumberFormat="1" applyFont="1" applyBorder="1" applyAlignment="1">
      <alignment/>
    </xf>
    <xf numFmtId="0" fontId="31" fillId="0" borderId="6" xfId="0" applyFont="1" applyBorder="1" applyAlignment="1">
      <alignment horizontal="center"/>
    </xf>
    <xf numFmtId="0" fontId="33" fillId="0" borderId="14" xfId="0" applyFont="1" applyBorder="1" applyAlignment="1">
      <alignment/>
    </xf>
    <xf numFmtId="164" fontId="37" fillId="0" borderId="14" xfId="15" applyNumberFormat="1" applyFont="1" applyBorder="1" applyAlignment="1">
      <alignment/>
    </xf>
    <xf numFmtId="0" fontId="34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64" fontId="32" fillId="0" borderId="2" xfId="15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164" fontId="35" fillId="0" borderId="0" xfId="15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64" fontId="33" fillId="0" borderId="0" xfId="15" applyNumberFormat="1" applyFont="1" applyAlignment="1">
      <alignment/>
    </xf>
    <xf numFmtId="0" fontId="3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huyen2007\Quyet%20toan%20tai%20chinh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huyen2007\BANG%20CAN%20DOI%20TK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huyen2006\To%20ke%20chi%20tiet%20cac%20TK%20%20T12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huyen2007\To%20ke%20chi%20tiet%20cac%20TK%20%20T3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can doi ke toanQ1"/>
      <sheetName val="KQHDKD-Q1"/>
      <sheetName val="tinh hinh THNVu-Q.1"/>
      <sheetName val="tinh hinh THNVu-Q.2"/>
      <sheetName val="tinh hinh THNVu-Q.3"/>
      <sheetName val="tinh hinh THNVu-Q.4"/>
      <sheetName val="tinh hinh THNVu-NAM"/>
      <sheetName val="Thue GTGT DKT-Q1"/>
      <sheetName val="Thue GTGT DKT-Q2"/>
      <sheetName val="Thue GTGT DKT-Q3"/>
      <sheetName val="Thue GTGT DKT-Q4"/>
      <sheetName val="Thuyet minh BC tai chinh Q.1"/>
      <sheetName val="Thuyet minh BC tai chinh Q.2"/>
      <sheetName val="Thuyet minh BC tai chinh Q.3"/>
      <sheetName val="Thuyet minh BC tai chinh NAM "/>
      <sheetName val="4.tscd"/>
      <sheetName val="13.1+13.2"/>
      <sheetName val="Luu chuyen tien te Q.1 "/>
      <sheetName val="Luu chuyen tien te Q.2"/>
      <sheetName val="Luu chuyen tien te Q.3"/>
      <sheetName val="Luu chuyen tien te Q.4"/>
      <sheetName val="Luu chuyen tien te NAM"/>
      <sheetName val="Luu chuyen tien te NAM (2)"/>
      <sheetName val="Sheet1"/>
      <sheetName val="Luu chuyen tien te"/>
      <sheetName val="00000000"/>
    </sheetNames>
    <sheetDataSet>
      <sheetData sheetId="0">
        <row r="6">
          <cell r="E6">
            <v>4420793751</v>
          </cell>
        </row>
        <row r="8">
          <cell r="E8">
            <v>1260089259</v>
          </cell>
          <cell r="J8">
            <v>1013043078.9185715</v>
          </cell>
        </row>
        <row r="11">
          <cell r="E11">
            <v>52653583</v>
          </cell>
        </row>
        <row r="14">
          <cell r="E14">
            <v>2718271826</v>
          </cell>
        </row>
        <row r="19">
          <cell r="J19">
            <v>110697019</v>
          </cell>
        </row>
        <row r="21">
          <cell r="E21">
            <v>120250983</v>
          </cell>
        </row>
        <row r="24">
          <cell r="E24">
            <v>269528100</v>
          </cell>
        </row>
        <row r="35">
          <cell r="E35">
            <v>0</v>
          </cell>
        </row>
        <row r="36">
          <cell r="J36">
            <v>17662969959</v>
          </cell>
        </row>
        <row r="38">
          <cell r="J38">
            <v>1868174955</v>
          </cell>
        </row>
        <row r="41">
          <cell r="J41">
            <v>79865.80000000005</v>
          </cell>
        </row>
        <row r="42">
          <cell r="E42">
            <v>15140847780</v>
          </cell>
          <cell r="J42">
            <v>606243320</v>
          </cell>
        </row>
        <row r="43">
          <cell r="J43">
            <v>1041051430</v>
          </cell>
        </row>
        <row r="45">
          <cell r="J45">
            <v>1363806533.0814285</v>
          </cell>
        </row>
        <row r="48">
          <cell r="E48">
            <v>14500000</v>
          </cell>
        </row>
        <row r="51">
          <cell r="E51">
            <v>277735922</v>
          </cell>
        </row>
        <row r="52">
          <cell r="E52">
            <v>0</v>
          </cell>
        </row>
        <row r="53">
          <cell r="J53">
            <v>172745743</v>
          </cell>
        </row>
        <row r="55">
          <cell r="E55">
            <v>2644450375</v>
          </cell>
        </row>
        <row r="60">
          <cell r="E60">
            <v>1340484076</v>
          </cell>
        </row>
      </sheetData>
      <sheetData sheetId="1">
        <row r="5">
          <cell r="D5">
            <v>5480018000</v>
          </cell>
          <cell r="F5">
            <v>5480018000</v>
          </cell>
        </row>
        <row r="6">
          <cell r="D6">
            <v>56167908</v>
          </cell>
          <cell r="F6">
            <v>56167908</v>
          </cell>
        </row>
        <row r="9">
          <cell r="D9">
            <v>2707689485</v>
          </cell>
          <cell r="F9">
            <v>2707689485</v>
          </cell>
        </row>
        <row r="12">
          <cell r="D12">
            <v>118026108</v>
          </cell>
          <cell r="F12">
            <v>118026108</v>
          </cell>
        </row>
        <row r="13">
          <cell r="D13">
            <v>360050</v>
          </cell>
          <cell r="F13">
            <v>360050</v>
          </cell>
        </row>
        <row r="15">
          <cell r="D15">
            <v>1021405106.9185715</v>
          </cell>
          <cell r="F15">
            <v>1021405106.9185715</v>
          </cell>
        </row>
        <row r="16">
          <cell r="D16">
            <v>549410412</v>
          </cell>
          <cell r="F16">
            <v>549410412</v>
          </cell>
        </row>
        <row r="19">
          <cell r="D19">
            <v>19551905</v>
          </cell>
          <cell r="F19">
            <v>19551905</v>
          </cell>
        </row>
        <row r="20">
          <cell r="D20">
            <v>13059060</v>
          </cell>
          <cell r="F20">
            <v>13059060</v>
          </cell>
        </row>
        <row r="23">
          <cell r="D23">
            <v>355461117.5028</v>
          </cell>
          <cell r="F23">
            <v>355461117.5028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1-07"/>
      <sheetName val="CD2-07"/>
      <sheetName val="CD3-07"/>
      <sheetName val="QUI1"/>
      <sheetName val="QUI4"/>
      <sheetName val="CD12-06"/>
      <sheetName val="CD12-05"/>
      <sheetName val="Sheet2"/>
      <sheetName val="Sheet3"/>
      <sheetName val="00000000"/>
    </sheetNames>
    <sheetDataSet>
      <sheetData sheetId="3">
        <row r="9">
          <cell r="F9">
            <v>38805191</v>
          </cell>
        </row>
        <row r="10">
          <cell r="F10">
            <v>13280000</v>
          </cell>
        </row>
        <row r="11">
          <cell r="F11">
            <v>886498756</v>
          </cell>
        </row>
        <row r="12">
          <cell r="F12">
            <v>6074400</v>
          </cell>
        </row>
        <row r="13">
          <cell r="F13">
            <v>0</v>
          </cell>
        </row>
        <row r="14">
          <cell r="F14">
            <v>6072000</v>
          </cell>
        </row>
        <row r="15">
          <cell r="F15">
            <v>49446000</v>
          </cell>
        </row>
        <row r="16">
          <cell r="F16">
            <v>309358912</v>
          </cell>
        </row>
        <row r="17">
          <cell r="F17">
            <v>3207583</v>
          </cell>
        </row>
        <row r="18">
          <cell r="F18">
            <v>2092402792</v>
          </cell>
          <cell r="G18">
            <v>34524336</v>
          </cell>
        </row>
        <row r="21">
          <cell r="F21">
            <v>133692034</v>
          </cell>
        </row>
        <row r="22">
          <cell r="G22">
            <v>198000000</v>
          </cell>
        </row>
        <row r="23">
          <cell r="F23">
            <v>110000000</v>
          </cell>
        </row>
        <row r="24">
          <cell r="F24">
            <v>150989218</v>
          </cell>
        </row>
        <row r="25">
          <cell r="F25">
            <v>0</v>
          </cell>
        </row>
        <row r="26">
          <cell r="F26">
            <v>15253597</v>
          </cell>
        </row>
        <row r="27">
          <cell r="F27">
            <v>3315762</v>
          </cell>
        </row>
        <row r="28">
          <cell r="F28">
            <v>5958500</v>
          </cell>
        </row>
        <row r="29">
          <cell r="F29">
            <v>353500</v>
          </cell>
        </row>
        <row r="30">
          <cell r="F30">
            <v>25963444</v>
          </cell>
        </row>
        <row r="31">
          <cell r="F31">
            <v>1130116</v>
          </cell>
        </row>
        <row r="32">
          <cell r="F32">
            <v>4569181</v>
          </cell>
        </row>
        <row r="33">
          <cell r="F33">
            <v>0</v>
          </cell>
        </row>
        <row r="34">
          <cell r="F34">
            <v>63706883</v>
          </cell>
        </row>
        <row r="35">
          <cell r="F35">
            <v>25806212321</v>
          </cell>
        </row>
        <row r="36">
          <cell r="F36">
            <v>3379182445</v>
          </cell>
        </row>
        <row r="37">
          <cell r="F37">
            <v>2107265392</v>
          </cell>
        </row>
        <row r="38">
          <cell r="F38">
            <v>907352290</v>
          </cell>
        </row>
        <row r="39">
          <cell r="F39">
            <v>945192000</v>
          </cell>
        </row>
        <row r="40">
          <cell r="G40">
            <v>17059164668</v>
          </cell>
        </row>
        <row r="41">
          <cell r="G41">
            <v>930692000</v>
          </cell>
        </row>
        <row r="42">
          <cell r="F42">
            <v>62450375</v>
          </cell>
        </row>
        <row r="44">
          <cell r="F44">
            <v>200000000</v>
          </cell>
        </row>
        <row r="45">
          <cell r="F45">
            <v>2372000000</v>
          </cell>
        </row>
        <row r="46">
          <cell r="F46">
            <v>10000000</v>
          </cell>
        </row>
        <row r="47">
          <cell r="F47">
            <v>0</v>
          </cell>
        </row>
        <row r="48">
          <cell r="F48">
            <v>277735922</v>
          </cell>
        </row>
        <row r="49">
          <cell r="F49">
            <v>0</v>
          </cell>
        </row>
        <row r="50">
          <cell r="F50">
            <v>1040484076</v>
          </cell>
        </row>
        <row r="52">
          <cell r="F52">
            <v>300000000</v>
          </cell>
        </row>
        <row r="53">
          <cell r="F53">
            <v>690177000</v>
          </cell>
          <cell r="G53">
            <v>110697019</v>
          </cell>
        </row>
        <row r="54">
          <cell r="G54">
            <v>119347545</v>
          </cell>
        </row>
        <row r="55">
          <cell r="G55">
            <v>17455232</v>
          </cell>
        </row>
        <row r="56">
          <cell r="F56">
            <v>8538882</v>
          </cell>
        </row>
        <row r="57">
          <cell r="G57">
            <v>8058200</v>
          </cell>
        </row>
        <row r="58">
          <cell r="G58">
            <v>0</v>
          </cell>
        </row>
        <row r="59">
          <cell r="G59">
            <v>0</v>
          </cell>
        </row>
        <row r="62">
          <cell r="G62">
            <v>83606123.31095243</v>
          </cell>
        </row>
        <row r="63">
          <cell r="G63">
            <v>116174695</v>
          </cell>
        </row>
        <row r="64">
          <cell r="G64">
            <v>20604259.047619045</v>
          </cell>
        </row>
        <row r="65">
          <cell r="G65">
            <v>0.20000000298023224</v>
          </cell>
        </row>
        <row r="66">
          <cell r="G66">
            <v>0.35999999940395355</v>
          </cell>
        </row>
        <row r="67">
          <cell r="G67">
            <v>162000688</v>
          </cell>
        </row>
        <row r="68">
          <cell r="G68">
            <v>451272000</v>
          </cell>
        </row>
        <row r="69">
          <cell r="G69">
            <v>17662969959</v>
          </cell>
        </row>
        <row r="71">
          <cell r="G71">
            <v>1868174955</v>
          </cell>
        </row>
        <row r="72">
          <cell r="G72">
            <v>79865.80000000005</v>
          </cell>
        </row>
        <row r="73">
          <cell r="G73">
            <v>606243320</v>
          </cell>
        </row>
        <row r="74">
          <cell r="G74">
            <v>1041051430</v>
          </cell>
        </row>
        <row r="75">
          <cell r="G75">
            <v>48427383</v>
          </cell>
        </row>
        <row r="76">
          <cell r="G76">
            <v>1315379150.0814285</v>
          </cell>
        </row>
        <row r="83">
          <cell r="G83">
            <v>54075492</v>
          </cell>
        </row>
        <row r="84">
          <cell r="G84">
            <v>118670251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1421"/>
      <sheetName val="tk 335"/>
      <sheetName val="tk.141"/>
      <sheetName val="tk 621"/>
      <sheetName val="TK 622"/>
      <sheetName val="TK 627"/>
      <sheetName val="TK 641"/>
      <sheetName val="TK 642"/>
      <sheetName val="TK 632"/>
      <sheetName val="635"/>
      <sheetName val="TK 154"/>
      <sheetName val="TK 1542"/>
      <sheetName val="3341"/>
      <sheetName val="3342"/>
      <sheetName val="3343"/>
      <sheetName val="3382"/>
      <sheetName val="3383"/>
      <sheetName val="3384"/>
      <sheetName val="711"/>
      <sheetName val="TK 911"/>
      <sheetName val="811"/>
      <sheetName val="TK 4212(1)"/>
      <sheetName val="4212 (2)"/>
      <sheetName val="2411"/>
      <sheetName val="4211"/>
      <sheetName val="211"/>
      <sheetName val="2413"/>
      <sheetName val="2412"/>
      <sheetName val="5113.1"/>
      <sheetName val="214"/>
      <sheetName val="5113.2"/>
      <sheetName val="5113.3"/>
      <sheetName val="515"/>
      <sheetName val="1331 "/>
      <sheetName val="1332"/>
      <sheetName val="33311"/>
      <sheetName val="3332"/>
      <sheetName val="3334"/>
      <sheetName val="3337"/>
      <sheetName val="3338"/>
      <sheetName val="3339"/>
      <sheetName val="415"/>
      <sheetName val="411"/>
      <sheetName val="414"/>
      <sheetName val="4311"/>
      <sheetName val="4312"/>
      <sheetName val="139"/>
      <sheetName val="413"/>
      <sheetName val="NHAT KY 1-NO"/>
      <sheetName val="NHAT KY 1-CO "/>
      <sheetName val="NHAT KY 7 b"/>
      <sheetName val="NHAT  KY 11"/>
      <sheetName val="KQKDTHANG"/>
      <sheetName val="KTQTRI"/>
      <sheetName val="CHIPHI"/>
      <sheetName val="THUETTDB"/>
      <sheetName val="trich L&amp;QPV"/>
      <sheetName val="00000000"/>
    </sheetNames>
    <sheetDataSet>
      <sheetData sheetId="48">
        <row r="8">
          <cell r="U8">
            <v>830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 1421"/>
      <sheetName val="tk 335"/>
      <sheetName val="tk.141"/>
      <sheetName val="tk 621"/>
      <sheetName val="TK 622"/>
      <sheetName val="TK 627"/>
      <sheetName val="TK 641"/>
      <sheetName val="TK 642"/>
      <sheetName val="TK 632"/>
      <sheetName val="635"/>
      <sheetName val="TK 154"/>
      <sheetName val="TK 1542"/>
      <sheetName val="3341"/>
      <sheetName val="3342"/>
      <sheetName val="3343"/>
      <sheetName val="3382"/>
      <sheetName val="3383"/>
      <sheetName val="3384"/>
      <sheetName val="711"/>
      <sheetName val="TK 911"/>
      <sheetName val="811"/>
      <sheetName val="TK 4212(1)"/>
      <sheetName val="4212 (2)"/>
      <sheetName val="2411"/>
      <sheetName val="4211"/>
      <sheetName val="211"/>
      <sheetName val="2413"/>
      <sheetName val="2412"/>
      <sheetName val="5113.1"/>
      <sheetName val="214"/>
      <sheetName val="5113.2"/>
      <sheetName val="5113.3"/>
      <sheetName val="515"/>
      <sheetName val="1331 "/>
      <sheetName val="1332"/>
      <sheetName val="33311"/>
      <sheetName val="3332"/>
      <sheetName val="3334"/>
      <sheetName val="3335 "/>
      <sheetName val="3337"/>
      <sheetName val="3338"/>
      <sheetName val="3339"/>
      <sheetName val="415"/>
      <sheetName val="4111"/>
      <sheetName val="4118"/>
      <sheetName val="414"/>
      <sheetName val="4311"/>
      <sheetName val="4312"/>
      <sheetName val="139"/>
      <sheetName val="413"/>
      <sheetName val="NHAT KY 1-NO"/>
      <sheetName val="NHAT KY 1-CO "/>
      <sheetName val="NHAT KY 7 b"/>
      <sheetName val="NHAT  KY 11"/>
      <sheetName val="KQKDTHANG"/>
      <sheetName val="KTQTRI"/>
      <sheetName val="CHIPHI"/>
      <sheetName val="THUETTDB"/>
      <sheetName val="trich L&amp;QPV"/>
      <sheetName val="00000000"/>
    </sheetNames>
    <sheetDataSet>
      <sheetData sheetId="50">
        <row r="8">
          <cell r="U8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F7" sqref="F7"/>
    </sheetView>
  </sheetViews>
  <sheetFormatPr defaultColWidth="9.140625" defaultRowHeight="12.75"/>
  <cols>
    <col min="2" max="2" width="43.421875" style="0" customWidth="1"/>
    <col min="3" max="4" width="18.8515625" style="0" customWidth="1"/>
  </cols>
  <sheetData>
    <row r="1" spans="1:4" ht="21">
      <c r="A1" s="1" t="s">
        <v>0</v>
      </c>
      <c r="B1" s="2"/>
      <c r="C1" s="2"/>
      <c r="D1" s="2"/>
    </row>
    <row r="2" spans="1:4" ht="18">
      <c r="A2" s="3" t="s">
        <v>1</v>
      </c>
      <c r="B2" s="4"/>
      <c r="C2" s="4"/>
      <c r="D2" s="4"/>
    </row>
    <row r="3" spans="1:4" ht="27">
      <c r="A3" s="5"/>
      <c r="B3" s="6" t="s">
        <v>2</v>
      </c>
      <c r="C3" s="4"/>
      <c r="D3" s="4"/>
    </row>
    <row r="4" spans="1:4" ht="21">
      <c r="A4" s="5"/>
      <c r="B4" s="7" t="s">
        <v>3</v>
      </c>
      <c r="C4" s="4"/>
      <c r="D4" s="4"/>
    </row>
    <row r="5" spans="1:4" ht="21">
      <c r="A5" s="4"/>
      <c r="B5" s="1" t="s">
        <v>4</v>
      </c>
      <c r="C5" s="4"/>
      <c r="D5" s="4"/>
    </row>
    <row r="6" spans="1:4" ht="21">
      <c r="A6" s="11" t="s">
        <v>5</v>
      </c>
      <c r="B6" s="12" t="s">
        <v>6</v>
      </c>
      <c r="C6" s="12" t="s">
        <v>7</v>
      </c>
      <c r="D6" s="12" t="s">
        <v>8</v>
      </c>
    </row>
    <row r="7" spans="1:4" ht="18">
      <c r="A7" s="44" t="s">
        <v>9</v>
      </c>
      <c r="B7" s="119" t="s">
        <v>10</v>
      </c>
      <c r="C7" s="120">
        <v>6699871621</v>
      </c>
      <c r="D7" s="120">
        <f>'[1]Bang can doi ke toanQ1'!$E$6</f>
        <v>4420793751</v>
      </c>
    </row>
    <row r="8" spans="1:4" ht="17.25">
      <c r="A8" s="121">
        <v>1</v>
      </c>
      <c r="B8" s="122" t="s">
        <v>11</v>
      </c>
      <c r="C8" s="123">
        <v>3460305740</v>
      </c>
      <c r="D8" s="123">
        <f>'[1]Bang can doi ke toanQ1'!$E$8</f>
        <v>1260089259</v>
      </c>
    </row>
    <row r="9" spans="1:4" ht="17.25">
      <c r="A9" s="121">
        <v>2</v>
      </c>
      <c r="B9" s="122" t="s">
        <v>12</v>
      </c>
      <c r="C9" s="123">
        <v>51418434</v>
      </c>
      <c r="D9" s="123">
        <f>'[1]Bang can doi ke toanQ1'!$E$11</f>
        <v>52653583</v>
      </c>
    </row>
    <row r="10" spans="1:4" ht="17.25">
      <c r="A10" s="121">
        <v>3</v>
      </c>
      <c r="B10" s="122" t="s">
        <v>13</v>
      </c>
      <c r="C10" s="123">
        <v>2712404809</v>
      </c>
      <c r="D10" s="123">
        <f>'[1]Bang can doi ke toanQ1'!$E$14</f>
        <v>2718271826</v>
      </c>
    </row>
    <row r="11" spans="1:4" ht="17.25">
      <c r="A11" s="121">
        <v>4</v>
      </c>
      <c r="B11" s="122" t="s">
        <v>14</v>
      </c>
      <c r="C11" s="123">
        <v>127406456</v>
      </c>
      <c r="D11" s="123">
        <f>'[1]Bang can doi ke toanQ1'!$E$21</f>
        <v>120250983</v>
      </c>
    </row>
    <row r="12" spans="1:4" ht="17.25">
      <c r="A12" s="121">
        <v>5</v>
      </c>
      <c r="B12" s="122" t="s">
        <v>15</v>
      </c>
      <c r="C12" s="123">
        <v>348336182</v>
      </c>
      <c r="D12" s="123">
        <f>'[1]Bang can doi ke toanQ1'!$E$24</f>
        <v>269528100</v>
      </c>
    </row>
    <row r="13" spans="1:4" ht="18">
      <c r="A13" s="124" t="s">
        <v>16</v>
      </c>
      <c r="B13" s="125" t="s">
        <v>17</v>
      </c>
      <c r="C13" s="126">
        <v>18322309653</v>
      </c>
      <c r="D13" s="126">
        <f>D14+D15+D20+D21+D22</f>
        <v>19418018153</v>
      </c>
    </row>
    <row r="14" spans="1:4" ht="17.25">
      <c r="A14" s="121">
        <v>1</v>
      </c>
      <c r="B14" s="127" t="s">
        <v>18</v>
      </c>
      <c r="C14" s="123">
        <v>0</v>
      </c>
      <c r="D14" s="123">
        <f>'[1]Bang can doi ke toanQ1'!$E$35</f>
        <v>0</v>
      </c>
    </row>
    <row r="15" spans="1:4" ht="17.25">
      <c r="A15" s="121">
        <v>2</v>
      </c>
      <c r="B15" s="127" t="s">
        <v>19</v>
      </c>
      <c r="C15" s="123">
        <v>15712953351</v>
      </c>
      <c r="D15" s="123">
        <f>SUM(D16:D19)</f>
        <v>15433083702</v>
      </c>
    </row>
    <row r="16" spans="1:4" ht="17.25">
      <c r="A16" s="121"/>
      <c r="B16" s="127" t="s">
        <v>20</v>
      </c>
      <c r="C16" s="123">
        <v>15566616429</v>
      </c>
      <c r="D16" s="123">
        <f>'[1]Bang can doi ke toanQ1'!$E$42</f>
        <v>15140847780</v>
      </c>
    </row>
    <row r="17" spans="1:4" ht="17.25">
      <c r="A17" s="121"/>
      <c r="B17" s="127" t="s">
        <v>21</v>
      </c>
      <c r="C17" s="123">
        <v>22000000</v>
      </c>
      <c r="D17" s="123">
        <f>'[1]Bang can doi ke toanQ1'!$E$48</f>
        <v>14500000</v>
      </c>
    </row>
    <row r="18" spans="1:4" ht="17.25">
      <c r="A18" s="121"/>
      <c r="B18" s="127" t="s">
        <v>22</v>
      </c>
      <c r="C18" s="123"/>
      <c r="D18" s="123"/>
    </row>
    <row r="19" spans="1:4" ht="17.25">
      <c r="A19" s="121"/>
      <c r="B19" s="128" t="s">
        <v>23</v>
      </c>
      <c r="C19" s="123">
        <v>124336922</v>
      </c>
      <c r="D19" s="123">
        <f>'[1]Bang can doi ke toanQ1'!$E$51</f>
        <v>277735922</v>
      </c>
    </row>
    <row r="20" spans="1:4" ht="17.25">
      <c r="A20" s="121">
        <v>3</v>
      </c>
      <c r="B20" s="127" t="s">
        <v>24</v>
      </c>
      <c r="C20" s="123">
        <v>0</v>
      </c>
      <c r="D20" s="123">
        <f>'[1]Bang can doi ke toanQ1'!$E$52</f>
        <v>0</v>
      </c>
    </row>
    <row r="21" spans="1:4" ht="17.25">
      <c r="A21" s="121">
        <v>4</v>
      </c>
      <c r="B21" s="127" t="s">
        <v>25</v>
      </c>
      <c r="C21" s="123">
        <v>1222000000</v>
      </c>
      <c r="D21" s="123">
        <f>'[1]Bang can doi ke toanQ1'!$E$55</f>
        <v>2644450375</v>
      </c>
    </row>
    <row r="22" spans="1:4" ht="17.25">
      <c r="A22" s="121">
        <v>5</v>
      </c>
      <c r="B22" s="127" t="s">
        <v>26</v>
      </c>
      <c r="C22" s="123">
        <v>1387356302</v>
      </c>
      <c r="D22" s="123">
        <f>'[1]Bang can doi ke toanQ1'!$E$60</f>
        <v>1340484076</v>
      </c>
    </row>
    <row r="23" spans="1:4" ht="21">
      <c r="A23" s="129" t="s">
        <v>27</v>
      </c>
      <c r="B23" s="130" t="s">
        <v>28</v>
      </c>
      <c r="C23" s="126">
        <v>25022181274</v>
      </c>
      <c r="D23" s="126">
        <f>D7+D13</f>
        <v>23838811904</v>
      </c>
    </row>
    <row r="24" spans="1:4" ht="18">
      <c r="A24" s="124" t="s">
        <v>29</v>
      </c>
      <c r="B24" s="131" t="s">
        <v>30</v>
      </c>
      <c r="C24" s="126">
        <v>1254452319</v>
      </c>
      <c r="D24" s="126">
        <f>SUM(D25:D26)</f>
        <v>1123740097.9185715</v>
      </c>
    </row>
    <row r="25" spans="1:4" ht="17.25">
      <c r="A25" s="121">
        <v>1</v>
      </c>
      <c r="B25" s="127" t="s">
        <v>31</v>
      </c>
      <c r="C25" s="123">
        <v>1138755300</v>
      </c>
      <c r="D25" s="123">
        <f>'[1]Bang can doi ke toanQ1'!$J$8</f>
        <v>1013043078.9185715</v>
      </c>
    </row>
    <row r="26" spans="1:4" ht="17.25">
      <c r="A26" s="121">
        <v>2</v>
      </c>
      <c r="B26" s="127" t="s">
        <v>32</v>
      </c>
      <c r="C26" s="123">
        <v>115697019</v>
      </c>
      <c r="D26" s="123">
        <f>'[1]Bang can doi ke toanQ1'!$J$19</f>
        <v>110697019</v>
      </c>
    </row>
    <row r="27" spans="1:4" ht="18">
      <c r="A27" s="124" t="s">
        <v>33</v>
      </c>
      <c r="B27" s="131" t="s">
        <v>34</v>
      </c>
      <c r="C27" s="126">
        <v>23767728955</v>
      </c>
      <c r="D27" s="126">
        <f>D28+D38</f>
        <v>22715071805.881428</v>
      </c>
    </row>
    <row r="28" spans="1:4" ht="17.25">
      <c r="A28" s="124">
        <v>1</v>
      </c>
      <c r="B28" s="125" t="s">
        <v>35</v>
      </c>
      <c r="C28" s="132">
        <v>23404568293</v>
      </c>
      <c r="D28" s="132">
        <f>SUM(D29:D37)</f>
        <v>22542326062.881428</v>
      </c>
    </row>
    <row r="29" spans="1:4" ht="17.25">
      <c r="A29" s="121"/>
      <c r="B29" s="127" t="s">
        <v>36</v>
      </c>
      <c r="C29" s="133">
        <v>17662969959</v>
      </c>
      <c r="D29" s="133">
        <f>'[1]Bang can doi ke toanQ1'!$J$36</f>
        <v>17662969959</v>
      </c>
    </row>
    <row r="30" spans="1:4" ht="17.25">
      <c r="A30" s="121"/>
      <c r="B30" s="127" t="s">
        <v>37</v>
      </c>
      <c r="C30" s="133">
        <v>0</v>
      </c>
      <c r="D30" s="133">
        <f>'[1]Bang can doi ke toanQ1'!$J$37</f>
        <v>0</v>
      </c>
    </row>
    <row r="31" spans="1:4" ht="17.25">
      <c r="A31" s="121"/>
      <c r="B31" s="127" t="s">
        <v>38</v>
      </c>
      <c r="C31" s="133">
        <v>1868174955</v>
      </c>
      <c r="D31" s="133">
        <f>'[1]Bang can doi ke toanQ1'!$J$38</f>
        <v>1868174955</v>
      </c>
    </row>
    <row r="32" spans="1:4" ht="17.25">
      <c r="A32" s="121"/>
      <c r="B32" s="127" t="s">
        <v>39</v>
      </c>
      <c r="C32" s="133">
        <v>0</v>
      </c>
      <c r="D32" s="133">
        <f>'[1]Bang can doi ke toanQ1'!$J$39</f>
        <v>0</v>
      </c>
    </row>
    <row r="33" spans="1:4" ht="17.25">
      <c r="A33" s="121"/>
      <c r="B33" s="127" t="s">
        <v>40</v>
      </c>
      <c r="C33" s="133">
        <v>0</v>
      </c>
      <c r="D33" s="133">
        <f>'[1]Bang can doi ke toanQ1'!$J40</f>
        <v>0</v>
      </c>
    </row>
    <row r="34" spans="1:4" ht="17.25">
      <c r="A34" s="121"/>
      <c r="B34" s="127" t="s">
        <v>41</v>
      </c>
      <c r="C34" s="133">
        <v>0</v>
      </c>
      <c r="D34" s="133">
        <f>'[1]Bang can doi ke toanQ1'!$J41</f>
        <v>79865.80000000005</v>
      </c>
    </row>
    <row r="35" spans="1:4" ht="17.25">
      <c r="A35" s="121"/>
      <c r="B35" s="127" t="s">
        <v>42</v>
      </c>
      <c r="C35" s="133">
        <v>1601592605.5026846</v>
      </c>
      <c r="D35" s="133">
        <f>'[1]Bang can doi ke toanQ1'!$J$42+'[1]Bang can doi ke toanQ1'!$J$43+'[1]Bang can doi ke toanQ1'!$J$44</f>
        <v>1647294750</v>
      </c>
    </row>
    <row r="36" spans="1:4" ht="17.25">
      <c r="A36" s="121"/>
      <c r="B36" s="127" t="s">
        <v>43</v>
      </c>
      <c r="C36" s="133">
        <v>2271830773.059457</v>
      </c>
      <c r="D36" s="133">
        <f>'[1]Bang can doi ke toanQ1'!$J$45</f>
        <v>1363806533.0814285</v>
      </c>
    </row>
    <row r="37" spans="1:4" ht="17.25">
      <c r="A37" s="134"/>
      <c r="B37" s="135" t="s">
        <v>44</v>
      </c>
      <c r="C37" s="136"/>
      <c r="D37" s="136"/>
    </row>
    <row r="38" spans="1:4" ht="18">
      <c r="A38" s="137">
        <v>2</v>
      </c>
      <c r="B38" s="138" t="s">
        <v>234</v>
      </c>
      <c r="C38" s="139">
        <v>363160662</v>
      </c>
      <c r="D38" s="139">
        <f>SUM(D39:D41)</f>
        <v>172745743</v>
      </c>
    </row>
    <row r="39" spans="1:4" ht="17.25">
      <c r="A39" s="124"/>
      <c r="B39" s="140" t="s">
        <v>45</v>
      </c>
      <c r="C39" s="141">
        <v>363160662</v>
      </c>
      <c r="D39" s="141">
        <f>'[1]Bang can doi ke toanQ1'!$J53</f>
        <v>172745743</v>
      </c>
    </row>
    <row r="40" spans="1:4" ht="17.25">
      <c r="A40" s="124"/>
      <c r="B40" s="140" t="s">
        <v>46</v>
      </c>
      <c r="C40" s="141"/>
      <c r="D40" s="141">
        <f>'[1]Bang can doi ke toanQ1'!$J54</f>
        <v>0</v>
      </c>
    </row>
    <row r="41" spans="1:4" ht="17.25">
      <c r="A41" s="142"/>
      <c r="B41" s="143" t="s">
        <v>47</v>
      </c>
      <c r="C41" s="144"/>
      <c r="D41" s="141">
        <f>'[1]Bang can doi ke toanQ1'!$J55</f>
        <v>0</v>
      </c>
    </row>
    <row r="42" spans="1:4" ht="21">
      <c r="A42" s="145" t="s">
        <v>48</v>
      </c>
      <c r="B42" s="146" t="s">
        <v>49</v>
      </c>
      <c r="C42" s="147">
        <f>C24+C27</f>
        <v>25022181274</v>
      </c>
      <c r="D42" s="147">
        <f>D24+D27</f>
        <v>23838811903.8</v>
      </c>
    </row>
    <row r="43" spans="1:4" ht="21">
      <c r="A43" s="148"/>
      <c r="B43" s="148"/>
      <c r="C43" s="149"/>
      <c r="D43" s="149"/>
    </row>
    <row r="44" spans="1:4" ht="17.25">
      <c r="A44" s="150"/>
      <c r="B44" s="151"/>
      <c r="C44" s="152"/>
      <c r="D44" s="152"/>
    </row>
    <row r="45" spans="1:4" ht="21">
      <c r="A45" s="153" t="s">
        <v>50</v>
      </c>
      <c r="B45" s="153"/>
      <c r="C45" s="153"/>
      <c r="D45" s="153"/>
    </row>
    <row r="46" spans="1:4" ht="21">
      <c r="A46" s="5"/>
      <c r="B46" s="2"/>
      <c r="C46" s="8"/>
      <c r="D46" s="8"/>
    </row>
    <row r="47" spans="1:4" ht="21">
      <c r="A47" s="11" t="s">
        <v>5</v>
      </c>
      <c r="B47" s="14" t="s">
        <v>51</v>
      </c>
      <c r="C47" s="15" t="s">
        <v>52</v>
      </c>
      <c r="D47" s="16" t="s">
        <v>53</v>
      </c>
    </row>
    <row r="48" spans="1:4" ht="16.5">
      <c r="A48" s="22">
        <v>1</v>
      </c>
      <c r="B48" s="23" t="s">
        <v>54</v>
      </c>
      <c r="C48" s="17">
        <f>'[1]KQHDKD-Q1'!$D5</f>
        <v>5480018000</v>
      </c>
      <c r="D48" s="18">
        <f>'[1]KQHDKD-Q1'!$F5</f>
        <v>5480018000</v>
      </c>
    </row>
    <row r="49" spans="1:4" ht="16.5">
      <c r="A49" s="20">
        <v>2</v>
      </c>
      <c r="B49" s="21" t="s">
        <v>55</v>
      </c>
      <c r="C49" s="13">
        <f>'[1]KQHDKD-Q1'!$D$6</f>
        <v>56167908</v>
      </c>
      <c r="D49" s="18">
        <f>'[1]KQHDKD-Q1'!$F6</f>
        <v>56167908</v>
      </c>
    </row>
    <row r="50" spans="1:4" ht="16.5">
      <c r="A50" s="20">
        <v>3</v>
      </c>
      <c r="B50" s="21" t="s">
        <v>56</v>
      </c>
      <c r="C50" s="13">
        <f>C48-C49</f>
        <v>5423850092</v>
      </c>
      <c r="D50" s="13">
        <f>D48-D49</f>
        <v>5423850092</v>
      </c>
    </row>
    <row r="51" spans="1:4" ht="16.5">
      <c r="A51" s="20">
        <v>4</v>
      </c>
      <c r="B51" s="21" t="s">
        <v>57</v>
      </c>
      <c r="C51" s="13">
        <f>'[1]KQHDKD-Q1'!$D$9</f>
        <v>2707689485</v>
      </c>
      <c r="D51" s="18">
        <f>'[1]KQHDKD-Q1'!$F9</f>
        <v>2707689485</v>
      </c>
    </row>
    <row r="52" spans="1:4" ht="16.5">
      <c r="A52" s="20">
        <v>5</v>
      </c>
      <c r="B52" s="21" t="s">
        <v>58</v>
      </c>
      <c r="C52" s="13">
        <f>C50-C51</f>
        <v>2716160607</v>
      </c>
      <c r="D52" s="13">
        <f>D50-D51</f>
        <v>2716160607</v>
      </c>
    </row>
    <row r="53" spans="1:4" ht="16.5">
      <c r="A53" s="20">
        <v>6</v>
      </c>
      <c r="B53" s="21" t="s">
        <v>59</v>
      </c>
      <c r="C53" s="13">
        <f>'[1]KQHDKD-Q1'!$D12</f>
        <v>118026108</v>
      </c>
      <c r="D53" s="18">
        <f>'[1]KQHDKD-Q1'!$F12</f>
        <v>118026108</v>
      </c>
    </row>
    <row r="54" spans="1:4" ht="16.5">
      <c r="A54" s="20">
        <v>7</v>
      </c>
      <c r="B54" s="21" t="s">
        <v>60</v>
      </c>
      <c r="C54" s="13">
        <f>'[1]KQHDKD-Q1'!$D13</f>
        <v>360050</v>
      </c>
      <c r="D54" s="18">
        <f>'[1]KQHDKD-Q1'!$F13</f>
        <v>360050</v>
      </c>
    </row>
    <row r="55" spans="1:4" ht="16.5">
      <c r="A55" s="20">
        <v>8</v>
      </c>
      <c r="B55" s="21" t="s">
        <v>61</v>
      </c>
      <c r="C55" s="13">
        <f>'[1]KQHDKD-Q1'!$D15</f>
        <v>1021405106.9185715</v>
      </c>
      <c r="D55" s="18">
        <f>'[1]KQHDKD-Q1'!$F15</f>
        <v>1021405106.9185715</v>
      </c>
    </row>
    <row r="56" spans="1:4" ht="16.5">
      <c r="A56" s="20">
        <v>9</v>
      </c>
      <c r="B56" s="21" t="s">
        <v>62</v>
      </c>
      <c r="C56" s="13">
        <f>'[1]KQHDKD-Q1'!$D16</f>
        <v>549410412</v>
      </c>
      <c r="D56" s="18">
        <f>'[1]KQHDKD-Q1'!$F16</f>
        <v>549410412</v>
      </c>
    </row>
    <row r="57" spans="1:4" ht="16.5">
      <c r="A57" s="20">
        <v>10</v>
      </c>
      <c r="B57" s="21" t="s">
        <v>63</v>
      </c>
      <c r="C57" s="13">
        <f>C52+C53-C54-C55-C56</f>
        <v>1263011146.0814285</v>
      </c>
      <c r="D57" s="13">
        <f>D52+D53-D54-D55-D56</f>
        <v>1263011146.0814285</v>
      </c>
    </row>
    <row r="58" spans="1:4" ht="16.5">
      <c r="A58" s="20">
        <v>11</v>
      </c>
      <c r="B58" s="21" t="s">
        <v>64</v>
      </c>
      <c r="C58" s="13">
        <f>'[1]KQHDKD-Q1'!$D19</f>
        <v>19551905</v>
      </c>
      <c r="D58" s="18">
        <f>'[1]KQHDKD-Q1'!$F19</f>
        <v>19551905</v>
      </c>
    </row>
    <row r="59" spans="1:4" ht="16.5">
      <c r="A59" s="20">
        <v>12</v>
      </c>
      <c r="B59" s="21" t="s">
        <v>65</v>
      </c>
      <c r="C59" s="13">
        <f>'[1]KQHDKD-Q1'!$D20</f>
        <v>13059060</v>
      </c>
      <c r="D59" s="18">
        <f>'[1]KQHDKD-Q1'!$F20</f>
        <v>13059060</v>
      </c>
    </row>
    <row r="60" spans="1:4" ht="16.5">
      <c r="A60" s="20">
        <v>13</v>
      </c>
      <c r="B60" s="21" t="s">
        <v>66</v>
      </c>
      <c r="C60" s="13">
        <f>C58-C59</f>
        <v>6492845</v>
      </c>
      <c r="D60" s="13">
        <f>D58-D59</f>
        <v>6492845</v>
      </c>
    </row>
    <row r="61" spans="1:4" ht="16.5">
      <c r="A61" s="20">
        <v>14</v>
      </c>
      <c r="B61" s="21" t="s">
        <v>67</v>
      </c>
      <c r="C61" s="13">
        <f>C57+C60</f>
        <v>1269503991.0814285</v>
      </c>
      <c r="D61" s="13">
        <f>D57+D60</f>
        <v>1269503991.0814285</v>
      </c>
    </row>
    <row r="62" spans="1:4" ht="16.5">
      <c r="A62" s="20">
        <v>15</v>
      </c>
      <c r="B62" s="21" t="s">
        <v>68</v>
      </c>
      <c r="C62" s="13">
        <f>'[1]KQHDKD-Q1'!$D$23</f>
        <v>355461117.5028</v>
      </c>
      <c r="D62" s="18">
        <f>'[1]KQHDKD-Q1'!$F23</f>
        <v>355461117.5028</v>
      </c>
    </row>
    <row r="63" spans="1:4" ht="16.5">
      <c r="A63" s="20">
        <v>16</v>
      </c>
      <c r="B63" s="21" t="s">
        <v>69</v>
      </c>
      <c r="C63" s="13">
        <f>C61-C62</f>
        <v>914042873.5786285</v>
      </c>
      <c r="D63" s="13">
        <f>D61-D62</f>
        <v>914042873.5786285</v>
      </c>
    </row>
    <row r="64" spans="1:4" ht="16.5">
      <c r="A64" s="20">
        <v>17</v>
      </c>
      <c r="B64" s="21" t="s">
        <v>70</v>
      </c>
      <c r="C64" s="13"/>
      <c r="D64" s="13"/>
    </row>
    <row r="65" spans="1:4" ht="16.5">
      <c r="A65" s="24">
        <v>18</v>
      </c>
      <c r="B65" s="25" t="s">
        <v>71</v>
      </c>
      <c r="C65" s="19">
        <f>E65/1766300</f>
        <v>0</v>
      </c>
      <c r="D65" s="19">
        <f>E66/1766300</f>
        <v>0</v>
      </c>
    </row>
    <row r="66" spans="1:4" ht="17.25">
      <c r="A66" s="5"/>
      <c r="B66" s="4"/>
      <c r="C66" s="9"/>
      <c r="D66" s="9"/>
    </row>
    <row r="67" spans="1:4" ht="17.25">
      <c r="A67" s="5"/>
      <c r="B67" s="4"/>
      <c r="C67" s="4" t="s">
        <v>72</v>
      </c>
      <c r="D67" s="4"/>
    </row>
    <row r="68" spans="1:4" ht="18">
      <c r="A68" s="5"/>
      <c r="B68" s="4"/>
      <c r="C68" s="10" t="s">
        <v>73</v>
      </c>
      <c r="D68" s="4"/>
    </row>
    <row r="69" spans="1:4" ht="17.25">
      <c r="A69" s="5"/>
      <c r="B69" s="4"/>
      <c r="C69" s="4"/>
      <c r="D69" s="4"/>
    </row>
  </sheetData>
  <mergeCells count="1">
    <mergeCell ref="A45:D4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9">
      <selection activeCell="J68" sqref="J68"/>
    </sheetView>
  </sheetViews>
  <sheetFormatPr defaultColWidth="9.140625" defaultRowHeight="12.75"/>
  <cols>
    <col min="1" max="1" width="40.421875" style="0" customWidth="1"/>
    <col min="2" max="2" width="7.57421875" style="0" customWidth="1"/>
    <col min="3" max="3" width="10.57421875" style="0" customWidth="1"/>
    <col min="4" max="4" width="16.00390625" style="0" customWidth="1"/>
    <col min="5" max="5" width="15.421875" style="0" customWidth="1"/>
    <col min="6" max="6" width="30.7109375" style="0" customWidth="1"/>
    <col min="7" max="7" width="7.421875" style="0" customWidth="1"/>
    <col min="8" max="8" width="7.8515625" style="0" customWidth="1"/>
    <col min="9" max="9" width="15.7109375" style="0" customWidth="1"/>
    <col min="10" max="10" width="15.421875" style="0" customWidth="1"/>
  </cols>
  <sheetData>
    <row r="1" spans="1:10" ht="30">
      <c r="A1" s="10" t="s">
        <v>74</v>
      </c>
      <c r="B1" s="111" t="s">
        <v>75</v>
      </c>
      <c r="C1" s="111"/>
      <c r="D1" s="111"/>
      <c r="E1" s="111"/>
      <c r="F1" s="111"/>
      <c r="G1" s="111"/>
      <c r="H1" s="111"/>
      <c r="I1" s="111"/>
      <c r="J1" s="26" t="s">
        <v>76</v>
      </c>
    </row>
    <row r="2" spans="1:10" ht="16.5">
      <c r="A2" s="27"/>
      <c r="B2" s="112" t="s">
        <v>77</v>
      </c>
      <c r="C2" s="112"/>
      <c r="D2" s="112"/>
      <c r="E2" s="112"/>
      <c r="F2" s="112"/>
      <c r="G2" s="112"/>
      <c r="H2" s="112"/>
      <c r="I2" s="112"/>
      <c r="J2" s="29"/>
    </row>
    <row r="3" spans="1:10" ht="18">
      <c r="A3" s="10"/>
      <c r="B3" s="28"/>
      <c r="C3" s="28"/>
      <c r="D3" s="28"/>
      <c r="E3" s="28"/>
      <c r="F3" s="28"/>
      <c r="G3" s="28"/>
      <c r="H3" s="28"/>
      <c r="I3" s="28"/>
      <c r="J3" s="29"/>
    </row>
    <row r="4" spans="1:10" ht="15.75">
      <c r="A4" s="30"/>
      <c r="B4" s="27"/>
      <c r="C4" s="27"/>
      <c r="D4" s="30"/>
      <c r="E4" s="30"/>
      <c r="F4" s="30"/>
      <c r="G4" s="30"/>
      <c r="H4" s="30"/>
      <c r="I4" s="30"/>
      <c r="J4" s="31" t="s">
        <v>78</v>
      </c>
    </row>
    <row r="5" spans="1:10" ht="18">
      <c r="A5" s="53" t="s">
        <v>79</v>
      </c>
      <c r="B5" s="54" t="s">
        <v>80</v>
      </c>
      <c r="C5" s="54" t="s">
        <v>81</v>
      </c>
      <c r="D5" s="55" t="s">
        <v>82</v>
      </c>
      <c r="E5" s="55" t="s">
        <v>83</v>
      </c>
      <c r="F5" s="53" t="s">
        <v>84</v>
      </c>
      <c r="G5" s="54" t="s">
        <v>80</v>
      </c>
      <c r="H5" s="54" t="s">
        <v>85</v>
      </c>
      <c r="I5" s="55" t="s">
        <v>82</v>
      </c>
      <c r="J5" s="55" t="s">
        <v>83</v>
      </c>
    </row>
    <row r="6" spans="1:10" ht="28.5" customHeight="1">
      <c r="A6" s="56" t="s">
        <v>86</v>
      </c>
      <c r="B6" s="69">
        <v>100</v>
      </c>
      <c r="C6" s="69"/>
      <c r="D6" s="74">
        <v>6699871621</v>
      </c>
      <c r="E6" s="74">
        <f>E8+E11+E14+E21+E24</f>
        <v>4420793751</v>
      </c>
      <c r="F6" s="56" t="s">
        <v>87</v>
      </c>
      <c r="G6" s="74">
        <v>300</v>
      </c>
      <c r="H6" s="74"/>
      <c r="I6" s="74">
        <v>1254452319.2891865</v>
      </c>
      <c r="J6" s="74">
        <f>J8+J19</f>
        <v>1123740097.9185715</v>
      </c>
    </row>
    <row r="7" spans="1:10" ht="14.25">
      <c r="A7" s="57" t="s">
        <v>88</v>
      </c>
      <c r="B7" s="70"/>
      <c r="C7" s="70"/>
      <c r="D7" s="75"/>
      <c r="E7" s="75"/>
      <c r="F7" s="80" t="s">
        <v>89</v>
      </c>
      <c r="G7" s="75"/>
      <c r="H7" s="75"/>
      <c r="I7" s="75"/>
      <c r="J7" s="75"/>
    </row>
    <row r="8" spans="1:10" ht="18.75">
      <c r="A8" s="58" t="s">
        <v>90</v>
      </c>
      <c r="B8" s="71">
        <v>110</v>
      </c>
      <c r="C8" s="71"/>
      <c r="D8" s="76">
        <v>3460305740</v>
      </c>
      <c r="E8" s="76">
        <f>SUM(E9:E10)</f>
        <v>1260089259</v>
      </c>
      <c r="F8" s="58" t="s">
        <v>91</v>
      </c>
      <c r="G8" s="76">
        <v>310</v>
      </c>
      <c r="H8" s="76"/>
      <c r="I8" s="76">
        <v>1138755300.2891865</v>
      </c>
      <c r="J8" s="76">
        <f>SUM(J9:J17)</f>
        <v>1013043078.9185715</v>
      </c>
    </row>
    <row r="9" spans="1:10" ht="14.25">
      <c r="A9" s="59" t="s">
        <v>92</v>
      </c>
      <c r="B9" s="72">
        <v>111</v>
      </c>
      <c r="C9" s="72"/>
      <c r="D9" s="77">
        <v>2162621030</v>
      </c>
      <c r="E9" s="77">
        <f>SUM('[2]QUI1'!$F$9:$F$14)</f>
        <v>950730347</v>
      </c>
      <c r="F9" s="81" t="s">
        <v>93</v>
      </c>
      <c r="G9" s="77">
        <v>311</v>
      </c>
      <c r="H9" s="77"/>
      <c r="I9" s="77"/>
      <c r="J9" s="77"/>
    </row>
    <row r="10" spans="1:10" ht="14.25">
      <c r="A10" s="59" t="s">
        <v>94</v>
      </c>
      <c r="B10" s="72">
        <v>112</v>
      </c>
      <c r="C10" s="72"/>
      <c r="D10" s="77">
        <v>1297684710</v>
      </c>
      <c r="E10" s="77">
        <f>'[2]QUI1'!$F$16</f>
        <v>309358912</v>
      </c>
      <c r="F10" s="81" t="s">
        <v>95</v>
      </c>
      <c r="G10" s="77">
        <v>312</v>
      </c>
      <c r="H10" s="77"/>
      <c r="I10" s="77"/>
      <c r="J10" s="77"/>
    </row>
    <row r="11" spans="1:10" ht="16.5">
      <c r="A11" s="60" t="s">
        <v>96</v>
      </c>
      <c r="B11" s="71">
        <v>120</v>
      </c>
      <c r="C11" s="71"/>
      <c r="D11" s="76">
        <v>51418434</v>
      </c>
      <c r="E11" s="76">
        <f>SUM(E12:E13)</f>
        <v>52653583</v>
      </c>
      <c r="F11" s="81" t="s">
        <v>97</v>
      </c>
      <c r="G11" s="77">
        <v>313</v>
      </c>
      <c r="H11" s="77"/>
      <c r="I11" s="77">
        <v>129494194</v>
      </c>
      <c r="J11" s="77">
        <f>'[2]QUI1'!$G$18</f>
        <v>34524336</v>
      </c>
    </row>
    <row r="12" spans="1:10" ht="14.25">
      <c r="A12" s="59" t="s">
        <v>98</v>
      </c>
      <c r="B12" s="72">
        <v>121</v>
      </c>
      <c r="C12" s="72"/>
      <c r="D12" s="77">
        <v>51418434</v>
      </c>
      <c r="E12" s="77">
        <f>'[2]QUI1'!$F$15+'[2]QUI1'!$F$17</f>
        <v>52653583</v>
      </c>
      <c r="F12" s="82" t="s">
        <v>99</v>
      </c>
      <c r="G12" s="77">
        <v>314</v>
      </c>
      <c r="H12" s="77"/>
      <c r="I12" s="77">
        <v>256797954.38461536</v>
      </c>
      <c r="J12" s="77">
        <f>SUM('[2]QUI1'!$G$54:$G$59)</f>
        <v>144860977</v>
      </c>
    </row>
    <row r="13" spans="1:10" ht="14.25">
      <c r="A13" s="61" t="s">
        <v>100</v>
      </c>
      <c r="B13" s="72">
        <v>129</v>
      </c>
      <c r="C13" s="72"/>
      <c r="D13" s="77"/>
      <c r="E13" s="77"/>
      <c r="F13" s="81" t="s">
        <v>101</v>
      </c>
      <c r="G13" s="77">
        <v>315</v>
      </c>
      <c r="H13" s="77"/>
      <c r="I13" s="77"/>
      <c r="J13" s="77">
        <f>SUM('[2]QUI1'!$G$61:$G$62)</f>
        <v>83606123.31095243</v>
      </c>
    </row>
    <row r="14" spans="1:10" ht="18.75">
      <c r="A14" s="58" t="s">
        <v>102</v>
      </c>
      <c r="B14" s="71">
        <v>130</v>
      </c>
      <c r="C14" s="71"/>
      <c r="D14" s="76">
        <v>2712404809</v>
      </c>
      <c r="E14" s="76">
        <f>SUM(E15:E20)</f>
        <v>2718271826</v>
      </c>
      <c r="F14" s="82" t="s">
        <v>103</v>
      </c>
      <c r="G14" s="77">
        <v>316</v>
      </c>
      <c r="H14" s="77"/>
      <c r="I14" s="77">
        <v>115849766</v>
      </c>
      <c r="J14" s="77">
        <f>'[2]QUI1'!$G$63</f>
        <v>116174695</v>
      </c>
    </row>
    <row r="15" spans="1:10" ht="14.25">
      <c r="A15" s="59" t="s">
        <v>104</v>
      </c>
      <c r="B15" s="72">
        <v>131</v>
      </c>
      <c r="C15" s="72"/>
      <c r="D15" s="77">
        <v>2044899411</v>
      </c>
      <c r="E15" s="77">
        <f>'[2]QUI1'!$F$18-E36</f>
        <v>2092402792</v>
      </c>
      <c r="F15" s="82" t="s">
        <v>105</v>
      </c>
      <c r="G15" s="77">
        <v>317</v>
      </c>
      <c r="H15" s="77"/>
      <c r="I15" s="77"/>
      <c r="J15" s="77"/>
    </row>
    <row r="16" spans="1:10" ht="14.25">
      <c r="A16" s="59" t="s">
        <v>106</v>
      </c>
      <c r="B16" s="72">
        <v>132</v>
      </c>
      <c r="C16" s="72"/>
      <c r="D16" s="77">
        <v>713813364</v>
      </c>
      <c r="E16" s="77">
        <f>'[2]QUI1'!$F$53</f>
        <v>690177000</v>
      </c>
      <c r="F16" s="81" t="s">
        <v>107</v>
      </c>
      <c r="G16" s="77">
        <v>318</v>
      </c>
      <c r="H16" s="77"/>
      <c r="I16" s="77"/>
      <c r="J16" s="77"/>
    </row>
    <row r="17" spans="1:10" ht="14.25">
      <c r="A17" s="59" t="s">
        <v>108</v>
      </c>
      <c r="B17" s="72">
        <v>133</v>
      </c>
      <c r="C17" s="72"/>
      <c r="D17" s="77"/>
      <c r="E17" s="77"/>
      <c r="F17" s="82" t="s">
        <v>109</v>
      </c>
      <c r="G17" s="77">
        <v>319</v>
      </c>
      <c r="H17" s="77"/>
      <c r="I17" s="77">
        <v>636613385.9079047</v>
      </c>
      <c r="J17" s="77">
        <f>SUM('[2]QUI1'!$G$64:$G$68)</f>
        <v>633876947.607619</v>
      </c>
    </row>
    <row r="18" spans="1:10" ht="14.25">
      <c r="A18" s="62" t="s">
        <v>110</v>
      </c>
      <c r="B18" s="72">
        <v>134</v>
      </c>
      <c r="C18" s="72"/>
      <c r="D18" s="77"/>
      <c r="E18" s="77"/>
      <c r="F18" s="82" t="s">
        <v>111</v>
      </c>
      <c r="G18" s="77">
        <v>320</v>
      </c>
      <c r="H18" s="77"/>
      <c r="I18" s="77"/>
      <c r="J18" s="77"/>
    </row>
    <row r="19" spans="1:10" ht="18.75">
      <c r="A19" s="59" t="s">
        <v>112</v>
      </c>
      <c r="B19" s="72">
        <v>138</v>
      </c>
      <c r="C19" s="72"/>
      <c r="D19" s="77">
        <v>133692034</v>
      </c>
      <c r="E19" s="77">
        <f>'[2]QUI1'!$F$21</f>
        <v>133692034</v>
      </c>
      <c r="F19" s="83" t="s">
        <v>113</v>
      </c>
      <c r="G19" s="76">
        <v>330</v>
      </c>
      <c r="H19" s="76"/>
      <c r="I19" s="76">
        <v>115697019</v>
      </c>
      <c r="J19" s="76">
        <f>SUM(J20:J24)</f>
        <v>110697019</v>
      </c>
    </row>
    <row r="20" spans="1:10" ht="14.25">
      <c r="A20" s="63" t="s">
        <v>114</v>
      </c>
      <c r="B20" s="72">
        <v>139</v>
      </c>
      <c r="C20" s="72"/>
      <c r="D20" s="77">
        <v>-180000000</v>
      </c>
      <c r="E20" s="77">
        <f>-'[2]QUI1'!$G$22</f>
        <v>-198000000</v>
      </c>
      <c r="F20" s="81" t="s">
        <v>115</v>
      </c>
      <c r="G20" s="77">
        <v>331</v>
      </c>
      <c r="H20" s="77"/>
      <c r="I20" s="77">
        <v>115697019</v>
      </c>
      <c r="J20" s="77">
        <f>'[2]QUI1'!$G$53</f>
        <v>110697019</v>
      </c>
    </row>
    <row r="21" spans="1:10" ht="18.75">
      <c r="A21" s="58" t="s">
        <v>116</v>
      </c>
      <c r="B21" s="71">
        <v>140</v>
      </c>
      <c r="C21" s="71"/>
      <c r="D21" s="76">
        <v>127406456</v>
      </c>
      <c r="E21" s="76">
        <f>SUM(E22:E23)</f>
        <v>120250983</v>
      </c>
      <c r="F21" s="81" t="s">
        <v>117</v>
      </c>
      <c r="G21" s="77">
        <v>332</v>
      </c>
      <c r="H21" s="77"/>
      <c r="I21" s="77"/>
      <c r="J21" s="77"/>
    </row>
    <row r="22" spans="1:10" ht="14.25">
      <c r="A22" s="59" t="s">
        <v>118</v>
      </c>
      <c r="B22" s="72">
        <v>141</v>
      </c>
      <c r="C22" s="72"/>
      <c r="D22" s="77">
        <v>127406456</v>
      </c>
      <c r="E22" s="77">
        <f>SUM('[2]QUI1'!$F$25:$F$34)</f>
        <v>120250983</v>
      </c>
      <c r="F22" s="81" t="s">
        <v>119</v>
      </c>
      <c r="G22" s="77">
        <v>333</v>
      </c>
      <c r="H22" s="77"/>
      <c r="I22" s="77"/>
      <c r="J22" s="77"/>
    </row>
    <row r="23" spans="1:10" ht="14.25">
      <c r="A23" s="63" t="s">
        <v>120</v>
      </c>
      <c r="B23" s="72">
        <v>149</v>
      </c>
      <c r="C23" s="72"/>
      <c r="D23" s="77"/>
      <c r="E23" s="77"/>
      <c r="F23" s="65" t="s">
        <v>121</v>
      </c>
      <c r="G23" s="77">
        <v>334</v>
      </c>
      <c r="H23" s="77"/>
      <c r="I23" s="77"/>
      <c r="J23" s="77"/>
    </row>
    <row r="24" spans="1:10" ht="18.75">
      <c r="A24" s="58" t="s">
        <v>122</v>
      </c>
      <c r="B24" s="71">
        <v>150</v>
      </c>
      <c r="C24" s="71"/>
      <c r="D24" s="76">
        <v>348336182</v>
      </c>
      <c r="E24" s="76">
        <f>SUM(E25:E28)</f>
        <v>269528100</v>
      </c>
      <c r="F24" s="84" t="s">
        <v>123</v>
      </c>
      <c r="G24" s="77">
        <v>335</v>
      </c>
      <c r="H24" s="77"/>
      <c r="I24" s="77"/>
      <c r="J24" s="77"/>
    </row>
    <row r="25" spans="1:10" ht="14.25">
      <c r="A25" s="59" t="s">
        <v>124</v>
      </c>
      <c r="B25" s="72">
        <v>151</v>
      </c>
      <c r="C25" s="72"/>
      <c r="D25" s="77">
        <v>163336182</v>
      </c>
      <c r="E25" s="77">
        <f>'[2]QUI1'!$F$24</f>
        <v>150989218</v>
      </c>
      <c r="F25" s="84" t="s">
        <v>125</v>
      </c>
      <c r="G25" s="77">
        <v>336</v>
      </c>
      <c r="H25" s="77"/>
      <c r="I25" s="77"/>
      <c r="J25" s="77"/>
    </row>
    <row r="26" spans="1:10" ht="14.25">
      <c r="A26" s="59" t="s">
        <v>126</v>
      </c>
      <c r="B26" s="72">
        <v>152</v>
      </c>
      <c r="C26" s="72"/>
      <c r="D26" s="77"/>
      <c r="E26" s="77"/>
      <c r="F26" s="84" t="s">
        <v>127</v>
      </c>
      <c r="G26" s="77">
        <v>337</v>
      </c>
      <c r="H26" s="77"/>
      <c r="I26" s="77"/>
      <c r="J26" s="77"/>
    </row>
    <row r="27" spans="1:10" ht="14.25">
      <c r="A27" s="62" t="s">
        <v>128</v>
      </c>
      <c r="B27" s="72">
        <v>154</v>
      </c>
      <c r="C27" s="72"/>
      <c r="D27" s="77"/>
      <c r="E27" s="77">
        <f>SUM('[2]QUI1'!$F$54:$F$59)</f>
        <v>8538882</v>
      </c>
      <c r="F27" s="65"/>
      <c r="G27" s="77"/>
      <c r="H27" s="77"/>
      <c r="I27" s="77"/>
      <c r="J27" s="77"/>
    </row>
    <row r="28" spans="1:10" ht="14.25">
      <c r="A28" s="62" t="s">
        <v>129</v>
      </c>
      <c r="B28" s="72">
        <v>158</v>
      </c>
      <c r="C28" s="72"/>
      <c r="D28" s="77">
        <v>185000000</v>
      </c>
      <c r="E28" s="77">
        <f>'[2]QUI1'!$F$23</f>
        <v>110000000</v>
      </c>
      <c r="F28" s="65"/>
      <c r="G28" s="77"/>
      <c r="H28" s="77"/>
      <c r="I28" s="77"/>
      <c r="J28" s="77"/>
    </row>
    <row r="29" spans="1:10" ht="14.25">
      <c r="A29" s="62"/>
      <c r="B29" s="72"/>
      <c r="C29" s="72"/>
      <c r="D29" s="77"/>
      <c r="E29" s="77"/>
      <c r="F29" s="65"/>
      <c r="G29" s="77"/>
      <c r="H29" s="77"/>
      <c r="I29" s="77"/>
      <c r="J29" s="77"/>
    </row>
    <row r="30" spans="1:10" ht="14.25">
      <c r="A30" s="62"/>
      <c r="B30" s="72"/>
      <c r="C30" s="72"/>
      <c r="D30" s="77"/>
      <c r="E30" s="77"/>
      <c r="F30" s="65"/>
      <c r="G30" s="77"/>
      <c r="H30" s="77"/>
      <c r="I30" s="77"/>
      <c r="J30" s="77"/>
    </row>
    <row r="31" spans="1:10" ht="14.25">
      <c r="A31" s="62"/>
      <c r="B31" s="72"/>
      <c r="C31" s="72"/>
      <c r="D31" s="77"/>
      <c r="E31" s="77"/>
      <c r="F31" s="65"/>
      <c r="G31" s="77"/>
      <c r="H31" s="77"/>
      <c r="I31" s="77"/>
      <c r="J31" s="77"/>
    </row>
    <row r="32" spans="1:10" ht="15.75">
      <c r="A32" s="97" t="s">
        <v>79</v>
      </c>
      <c r="B32" s="98" t="s">
        <v>80</v>
      </c>
      <c r="C32" s="98"/>
      <c r="D32" s="98" t="s">
        <v>82</v>
      </c>
      <c r="E32" s="98" t="s">
        <v>83</v>
      </c>
      <c r="F32" s="97" t="s">
        <v>84</v>
      </c>
      <c r="G32" s="98" t="s">
        <v>130</v>
      </c>
      <c r="H32" s="98"/>
      <c r="I32" s="98" t="s">
        <v>82</v>
      </c>
      <c r="J32" s="98" t="s">
        <v>83</v>
      </c>
    </row>
    <row r="33" spans="1:10" ht="34.5" customHeight="1">
      <c r="A33" s="35" t="s">
        <v>131</v>
      </c>
      <c r="B33" s="32">
        <v>200</v>
      </c>
      <c r="C33" s="32"/>
      <c r="D33" s="33">
        <v>18322309653</v>
      </c>
      <c r="E33" s="33">
        <f>+E35+E41+E52+E55+E60</f>
        <v>19418018153</v>
      </c>
      <c r="F33" s="35" t="s">
        <v>132</v>
      </c>
      <c r="G33" s="33">
        <v>400</v>
      </c>
      <c r="H33" s="33"/>
      <c r="I33" s="33">
        <v>23767728954.512142</v>
      </c>
      <c r="J33" s="99">
        <f>J35+J52</f>
        <v>22715071806.181427</v>
      </c>
    </row>
    <row r="34" spans="1:10" ht="15.75">
      <c r="A34" s="64" t="s">
        <v>133</v>
      </c>
      <c r="B34" s="72"/>
      <c r="C34" s="72"/>
      <c r="D34" s="77"/>
      <c r="E34" s="77"/>
      <c r="F34" s="65" t="s">
        <v>134</v>
      </c>
      <c r="G34" s="77"/>
      <c r="H34" s="77"/>
      <c r="I34" s="76"/>
      <c r="J34" s="76"/>
    </row>
    <row r="35" spans="1:10" ht="18.75">
      <c r="A35" s="58" t="s">
        <v>135</v>
      </c>
      <c r="B35" s="71">
        <v>210</v>
      </c>
      <c r="C35" s="71"/>
      <c r="D35" s="76">
        <v>0</v>
      </c>
      <c r="E35" s="76">
        <f>SUM(E36:E40)</f>
        <v>0</v>
      </c>
      <c r="F35" s="58" t="s">
        <v>136</v>
      </c>
      <c r="G35" s="76">
        <v>410</v>
      </c>
      <c r="H35" s="76"/>
      <c r="I35" s="76">
        <v>23404568292.512142</v>
      </c>
      <c r="J35" s="76">
        <f>SUM(J36:J46)+0.3</f>
        <v>22542326063.181427</v>
      </c>
    </row>
    <row r="36" spans="1:10" ht="15.75">
      <c r="A36" s="65" t="s">
        <v>137</v>
      </c>
      <c r="B36" s="72">
        <v>211</v>
      </c>
      <c r="C36" s="72"/>
      <c r="D36" s="76"/>
      <c r="E36" s="76"/>
      <c r="F36" s="81" t="s">
        <v>138</v>
      </c>
      <c r="G36" s="77">
        <v>411</v>
      </c>
      <c r="H36" s="77"/>
      <c r="I36" s="77">
        <v>17662969959</v>
      </c>
      <c r="J36" s="77">
        <f>'[2]QUI1'!$G$69</f>
        <v>17662969959</v>
      </c>
    </row>
    <row r="37" spans="1:10" ht="15.75">
      <c r="A37" s="65" t="s">
        <v>139</v>
      </c>
      <c r="B37" s="72">
        <v>212</v>
      </c>
      <c r="C37" s="72"/>
      <c r="D37" s="76"/>
      <c r="E37" s="76"/>
      <c r="F37" s="81" t="s">
        <v>140</v>
      </c>
      <c r="G37" s="77">
        <v>412</v>
      </c>
      <c r="H37" s="77"/>
      <c r="I37" s="77"/>
      <c r="J37" s="77"/>
    </row>
    <row r="38" spans="1:10" ht="15.75">
      <c r="A38" s="65" t="s">
        <v>141</v>
      </c>
      <c r="B38" s="72">
        <v>213</v>
      </c>
      <c r="C38" s="72"/>
      <c r="D38" s="76"/>
      <c r="E38" s="76"/>
      <c r="F38" s="81" t="s">
        <v>142</v>
      </c>
      <c r="G38" s="77">
        <v>413</v>
      </c>
      <c r="H38" s="77"/>
      <c r="I38" s="77">
        <v>1868174955</v>
      </c>
      <c r="J38" s="77">
        <f>'[2]QUI1'!$G$71</f>
        <v>1868174955</v>
      </c>
    </row>
    <row r="39" spans="1:10" ht="15.75">
      <c r="A39" s="65" t="s">
        <v>143</v>
      </c>
      <c r="B39" s="72">
        <v>218</v>
      </c>
      <c r="C39" s="72"/>
      <c r="D39" s="76"/>
      <c r="E39" s="76"/>
      <c r="F39" s="85" t="s">
        <v>144</v>
      </c>
      <c r="G39" s="77">
        <v>414</v>
      </c>
      <c r="H39" s="77"/>
      <c r="I39" s="77"/>
      <c r="J39" s="77"/>
    </row>
    <row r="40" spans="1:10" ht="15.75">
      <c r="A40" s="66" t="s">
        <v>145</v>
      </c>
      <c r="B40" s="72">
        <v>219</v>
      </c>
      <c r="C40" s="72"/>
      <c r="D40" s="76"/>
      <c r="E40" s="76"/>
      <c r="F40" s="81" t="s">
        <v>146</v>
      </c>
      <c r="G40" s="77">
        <v>415</v>
      </c>
      <c r="H40" s="77"/>
      <c r="I40" s="77"/>
      <c r="J40" s="77"/>
    </row>
    <row r="41" spans="1:10" ht="18.75">
      <c r="A41" s="58" t="s">
        <v>147</v>
      </c>
      <c r="B41" s="71">
        <v>220</v>
      </c>
      <c r="C41" s="71"/>
      <c r="D41" s="76">
        <v>15712953351</v>
      </c>
      <c r="E41" s="76">
        <f>E42+E45+E48+E51</f>
        <v>15433083702</v>
      </c>
      <c r="F41" s="81" t="s">
        <v>148</v>
      </c>
      <c r="G41" s="77">
        <v>416</v>
      </c>
      <c r="H41" s="77"/>
      <c r="I41" s="77"/>
      <c r="J41" s="77">
        <f>'[2]QUI1'!$G$72</f>
        <v>79865.80000000005</v>
      </c>
    </row>
    <row r="42" spans="1:10" ht="15.75">
      <c r="A42" s="67" t="s">
        <v>149</v>
      </c>
      <c r="B42" s="72">
        <v>221</v>
      </c>
      <c r="C42" s="72"/>
      <c r="D42" s="76">
        <v>15566616429</v>
      </c>
      <c r="E42" s="76">
        <f>SUM(E43:E44)</f>
        <v>15140847780</v>
      </c>
      <c r="F42" s="81" t="s">
        <v>150</v>
      </c>
      <c r="G42" s="77">
        <v>417</v>
      </c>
      <c r="H42" s="77"/>
      <c r="I42" s="77">
        <v>606243320</v>
      </c>
      <c r="J42" s="77">
        <f>'[2]QUI1'!$G$73</f>
        <v>606243320</v>
      </c>
    </row>
    <row r="43" spans="1:10" ht="14.25">
      <c r="A43" s="65" t="s">
        <v>151</v>
      </c>
      <c r="B43" s="72">
        <v>222</v>
      </c>
      <c r="C43" s="72"/>
      <c r="D43" s="77">
        <v>32290639469</v>
      </c>
      <c r="E43" s="77">
        <f>SUM('[2]QUI1'!$F$35:$F$38)</f>
        <v>32200012448</v>
      </c>
      <c r="F43" s="81" t="s">
        <v>152</v>
      </c>
      <c r="G43" s="77">
        <v>418</v>
      </c>
      <c r="H43" s="77"/>
      <c r="I43" s="77">
        <v>995349285.5026847</v>
      </c>
      <c r="J43" s="77">
        <f>'[2]QUI1'!$G$74</f>
        <v>1041051430</v>
      </c>
    </row>
    <row r="44" spans="1:10" ht="14.25">
      <c r="A44" s="66" t="s">
        <v>153</v>
      </c>
      <c r="B44" s="72">
        <v>223</v>
      </c>
      <c r="C44" s="72"/>
      <c r="D44" s="77">
        <v>-16724023040</v>
      </c>
      <c r="E44" s="77">
        <f>-'[2]QUI1'!$G$40</f>
        <v>-17059164668</v>
      </c>
      <c r="F44" s="86" t="s">
        <v>154</v>
      </c>
      <c r="G44" s="77">
        <v>419</v>
      </c>
      <c r="H44" s="77"/>
      <c r="I44" s="77"/>
      <c r="J44" s="77"/>
    </row>
    <row r="45" spans="1:10" ht="14.25">
      <c r="A45" s="67" t="s">
        <v>155</v>
      </c>
      <c r="B45" s="72">
        <v>224</v>
      </c>
      <c r="C45" s="72"/>
      <c r="D45" s="77">
        <v>0</v>
      </c>
      <c r="E45" s="77">
        <f>SUM(E46:E47)</f>
        <v>0</v>
      </c>
      <c r="F45" s="86" t="s">
        <v>156</v>
      </c>
      <c r="G45" s="77">
        <v>420</v>
      </c>
      <c r="H45" s="77"/>
      <c r="I45" s="77">
        <v>2271830773.059457</v>
      </c>
      <c r="J45" s="77">
        <f>SUM('[2]QUI1'!$G$75:$G$76)</f>
        <v>1363806533.0814285</v>
      </c>
    </row>
    <row r="46" spans="1:10" ht="14.25">
      <c r="A46" s="65" t="s">
        <v>151</v>
      </c>
      <c r="B46" s="72">
        <v>225</v>
      </c>
      <c r="C46" s="72"/>
      <c r="D46" s="77"/>
      <c r="E46" s="77"/>
      <c r="F46" s="81" t="s">
        <v>157</v>
      </c>
      <c r="G46" s="77">
        <v>421</v>
      </c>
      <c r="H46" s="77"/>
      <c r="I46" s="77"/>
      <c r="J46" s="77"/>
    </row>
    <row r="47" spans="1:10" ht="14.25">
      <c r="A47" s="66" t="s">
        <v>153</v>
      </c>
      <c r="B47" s="72">
        <v>226</v>
      </c>
      <c r="C47" s="72"/>
      <c r="D47" s="77"/>
      <c r="E47" s="77"/>
      <c r="F47" s="65"/>
      <c r="G47" s="77"/>
      <c r="H47" s="77"/>
      <c r="I47" s="77"/>
      <c r="J47" s="77"/>
    </row>
    <row r="48" spans="1:10" ht="15.75">
      <c r="A48" s="67" t="s">
        <v>158</v>
      </c>
      <c r="B48" s="72">
        <v>227</v>
      </c>
      <c r="C48" s="72"/>
      <c r="D48" s="76">
        <v>22000000</v>
      </c>
      <c r="E48" s="76">
        <f>SUM(E49:E50)</f>
        <v>14500000</v>
      </c>
      <c r="F48" s="65"/>
      <c r="G48" s="77"/>
      <c r="H48" s="77"/>
      <c r="I48" s="77"/>
      <c r="J48" s="77"/>
    </row>
    <row r="49" spans="1:10" ht="14.25">
      <c r="A49" s="65" t="s">
        <v>151</v>
      </c>
      <c r="B49" s="72">
        <v>228</v>
      </c>
      <c r="C49" s="72"/>
      <c r="D49" s="77">
        <v>945192000</v>
      </c>
      <c r="E49" s="77">
        <f>'[2]QUI1'!$F$39</f>
        <v>945192000</v>
      </c>
      <c r="F49" s="65"/>
      <c r="G49" s="77"/>
      <c r="H49" s="77"/>
      <c r="I49" s="77"/>
      <c r="J49" s="77"/>
    </row>
    <row r="50" spans="1:10" ht="14.25">
      <c r="A50" s="66" t="s">
        <v>153</v>
      </c>
      <c r="B50" s="72">
        <v>229</v>
      </c>
      <c r="C50" s="72"/>
      <c r="D50" s="77">
        <v>-923192000</v>
      </c>
      <c r="E50" s="77">
        <f>-'[2]QUI1'!$G$41</f>
        <v>-930692000</v>
      </c>
      <c r="F50" s="65"/>
      <c r="G50" s="77"/>
      <c r="H50" s="77"/>
      <c r="I50" s="77"/>
      <c r="J50" s="77"/>
    </row>
    <row r="51" spans="1:10" ht="15.75">
      <c r="A51" s="67" t="s">
        <v>159</v>
      </c>
      <c r="B51" s="72">
        <v>230</v>
      </c>
      <c r="C51" s="72"/>
      <c r="D51" s="76">
        <v>124336922</v>
      </c>
      <c r="E51" s="76">
        <f>SUM('[2]QUI1'!$F$47:$F$49)</f>
        <v>277735922</v>
      </c>
      <c r="F51" s="65"/>
      <c r="G51" s="77"/>
      <c r="H51" s="77"/>
      <c r="I51" s="77"/>
      <c r="J51" s="77"/>
    </row>
    <row r="52" spans="1:10" ht="18.75">
      <c r="A52" s="58" t="s">
        <v>160</v>
      </c>
      <c r="B52" s="71">
        <v>240</v>
      </c>
      <c r="C52" s="71"/>
      <c r="D52" s="78">
        <v>0</v>
      </c>
      <c r="E52" s="78">
        <f>SUM(E53:E54)</f>
        <v>0</v>
      </c>
      <c r="F52" s="58" t="s">
        <v>161</v>
      </c>
      <c r="G52" s="76">
        <v>430</v>
      </c>
      <c r="H52" s="76"/>
      <c r="I52" s="76">
        <v>363160662</v>
      </c>
      <c r="J52" s="76">
        <f>SUM(J53:J56)</f>
        <v>172745743</v>
      </c>
    </row>
    <row r="53" spans="1:10" ht="14.25">
      <c r="A53" s="65" t="s">
        <v>151</v>
      </c>
      <c r="B53" s="72">
        <v>241</v>
      </c>
      <c r="C53" s="72"/>
      <c r="D53" s="77"/>
      <c r="E53" s="77"/>
      <c r="F53" s="82" t="s">
        <v>162</v>
      </c>
      <c r="G53" s="77">
        <v>431</v>
      </c>
      <c r="H53" s="77"/>
      <c r="I53" s="77">
        <v>363160662</v>
      </c>
      <c r="J53" s="77">
        <f>SUM('[2]QUI1'!$G$83:$G$84)</f>
        <v>172745743</v>
      </c>
    </row>
    <row r="54" spans="1:10" ht="14.25">
      <c r="A54" s="66" t="s">
        <v>153</v>
      </c>
      <c r="B54" s="72">
        <v>242</v>
      </c>
      <c r="C54" s="72"/>
      <c r="D54" s="77"/>
      <c r="E54" s="77"/>
      <c r="F54" s="81" t="s">
        <v>163</v>
      </c>
      <c r="G54" s="77">
        <v>432</v>
      </c>
      <c r="H54" s="77"/>
      <c r="I54" s="77"/>
      <c r="J54" s="77"/>
    </row>
    <row r="55" spans="1:10" ht="18.75">
      <c r="A55" s="58" t="s">
        <v>164</v>
      </c>
      <c r="B55" s="71">
        <v>250</v>
      </c>
      <c r="C55" s="71"/>
      <c r="D55" s="76">
        <v>1222000000</v>
      </c>
      <c r="E55" s="76">
        <f>SUM(E56:E59)</f>
        <v>2644450375</v>
      </c>
      <c r="F55" s="81" t="s">
        <v>165</v>
      </c>
      <c r="G55" s="77">
        <v>433</v>
      </c>
      <c r="H55" s="77"/>
      <c r="I55" s="77"/>
      <c r="J55" s="77"/>
    </row>
    <row r="56" spans="1:10" ht="15.75">
      <c r="A56" s="65" t="s">
        <v>166</v>
      </c>
      <c r="B56" s="72">
        <v>251</v>
      </c>
      <c r="C56" s="72"/>
      <c r="D56" s="76"/>
      <c r="E56" s="77">
        <f>'[2]QUI1'!$F$42</f>
        <v>62450375</v>
      </c>
      <c r="F56" s="65" t="s">
        <v>167</v>
      </c>
      <c r="G56" s="77"/>
      <c r="H56" s="77"/>
      <c r="I56" s="77"/>
      <c r="J56" s="77"/>
    </row>
    <row r="57" spans="1:10" ht="14.25">
      <c r="A57" s="65" t="s">
        <v>168</v>
      </c>
      <c r="B57" s="72">
        <v>252</v>
      </c>
      <c r="C57" s="72"/>
      <c r="D57" s="77">
        <v>200000000</v>
      </c>
      <c r="E57" s="77">
        <f>'[2]QUI1'!$F$44</f>
        <v>200000000</v>
      </c>
      <c r="F57" s="65"/>
      <c r="G57" s="77"/>
      <c r="H57" s="77"/>
      <c r="I57" s="77"/>
      <c r="J57" s="77"/>
    </row>
    <row r="58" spans="1:10" ht="14.25">
      <c r="A58" s="65" t="s">
        <v>169</v>
      </c>
      <c r="B58" s="72">
        <v>258</v>
      </c>
      <c r="C58" s="72"/>
      <c r="D58" s="77">
        <v>1022000000</v>
      </c>
      <c r="E58" s="77">
        <f>SUM('[2]QUI1'!$F$45:$F$46)</f>
        <v>2382000000</v>
      </c>
      <c r="F58" s="65"/>
      <c r="G58" s="77"/>
      <c r="H58" s="77"/>
      <c r="I58" s="77"/>
      <c r="J58" s="77"/>
    </row>
    <row r="59" spans="1:10" ht="14.25">
      <c r="A59" s="66" t="s">
        <v>170</v>
      </c>
      <c r="B59" s="72">
        <v>259</v>
      </c>
      <c r="C59" s="72"/>
      <c r="D59" s="77"/>
      <c r="E59" s="77"/>
      <c r="F59" s="86"/>
      <c r="G59" s="77"/>
      <c r="H59" s="77"/>
      <c r="I59" s="77"/>
      <c r="J59" s="77"/>
    </row>
    <row r="60" spans="1:10" ht="18.75">
      <c r="A60" s="58" t="s">
        <v>171</v>
      </c>
      <c r="B60" s="71">
        <v>260</v>
      </c>
      <c r="C60" s="71"/>
      <c r="D60" s="76">
        <v>1387356302</v>
      </c>
      <c r="E60" s="76">
        <f>SUM(E61:E63)</f>
        <v>1340484076</v>
      </c>
      <c r="F60" s="58"/>
      <c r="G60" s="77"/>
      <c r="H60" s="77"/>
      <c r="I60" s="77"/>
      <c r="J60" s="77"/>
    </row>
    <row r="61" spans="1:10" ht="14.25">
      <c r="A61" s="65" t="s">
        <v>172</v>
      </c>
      <c r="B61" s="72">
        <v>261</v>
      </c>
      <c r="C61" s="72"/>
      <c r="D61" s="77">
        <v>1087356302</v>
      </c>
      <c r="E61" s="77">
        <f>SUM('[2]QUI1'!$F$50:$F$51)</f>
        <v>1040484076</v>
      </c>
      <c r="F61" s="65"/>
      <c r="G61" s="77"/>
      <c r="H61" s="77"/>
      <c r="I61" s="77"/>
      <c r="J61" s="77"/>
    </row>
    <row r="62" spans="1:10" ht="15.75">
      <c r="A62" s="65" t="s">
        <v>173</v>
      </c>
      <c r="B62" s="72">
        <v>262</v>
      </c>
      <c r="C62" s="72"/>
      <c r="D62" s="76"/>
      <c r="E62" s="76"/>
      <c r="F62" s="65"/>
      <c r="G62" s="77"/>
      <c r="H62" s="77"/>
      <c r="I62" s="77"/>
      <c r="J62" s="77"/>
    </row>
    <row r="63" spans="1:10" ht="14.25">
      <c r="A63" s="68" t="s">
        <v>174</v>
      </c>
      <c r="B63" s="73">
        <v>268</v>
      </c>
      <c r="C63" s="73"/>
      <c r="D63" s="79">
        <v>300000000</v>
      </c>
      <c r="E63" s="79">
        <f>'[2]QUI1'!$F$52</f>
        <v>300000000</v>
      </c>
      <c r="F63" s="68"/>
      <c r="G63" s="79"/>
      <c r="H63" s="79"/>
      <c r="I63" s="79"/>
      <c r="J63" s="79"/>
    </row>
    <row r="64" spans="1:10" ht="17.25">
      <c r="A64" s="87" t="s">
        <v>175</v>
      </c>
      <c r="B64" s="88">
        <v>270</v>
      </c>
      <c r="C64" s="88"/>
      <c r="D64" s="89">
        <f>D6+D33</f>
        <v>25022181274</v>
      </c>
      <c r="E64" s="89">
        <f>E6+E33</f>
        <v>23838811904</v>
      </c>
      <c r="F64" s="87" t="s">
        <v>176</v>
      </c>
      <c r="G64" s="89">
        <v>440</v>
      </c>
      <c r="H64" s="38"/>
      <c r="I64" s="118">
        <f>I6+I33</f>
        <v>25022181273.80133</v>
      </c>
      <c r="J64" s="89">
        <f>J6+J33</f>
        <v>23838811904.1</v>
      </c>
    </row>
    <row r="65" spans="1:10" ht="17.25">
      <c r="A65" s="39" t="s">
        <v>177</v>
      </c>
      <c r="B65" s="37"/>
      <c r="C65" s="37"/>
      <c r="D65" s="38"/>
      <c r="E65" s="38"/>
      <c r="F65" s="36"/>
      <c r="G65" s="38"/>
      <c r="H65" s="38"/>
      <c r="I65" s="38"/>
      <c r="J65" s="38"/>
    </row>
    <row r="66" spans="1:10" ht="18.75">
      <c r="A66" s="40" t="s">
        <v>178</v>
      </c>
      <c r="B66" s="41"/>
      <c r="C66" s="41"/>
      <c r="D66" s="42"/>
      <c r="E66" s="42"/>
      <c r="F66" s="36"/>
      <c r="G66" s="38"/>
      <c r="H66" s="38"/>
      <c r="I66" s="38"/>
      <c r="J66" s="38"/>
    </row>
    <row r="67" spans="1:10" ht="17.25">
      <c r="A67" s="43"/>
      <c r="B67" s="41"/>
      <c r="C67" s="41"/>
      <c r="D67" s="42"/>
      <c r="E67" s="42"/>
      <c r="F67" s="36"/>
      <c r="G67" s="38"/>
      <c r="H67" s="38"/>
      <c r="I67" s="38"/>
      <c r="J67" s="38"/>
    </row>
    <row r="68" spans="1:10" ht="16.5">
      <c r="A68" s="90" t="s">
        <v>179</v>
      </c>
      <c r="B68" s="91"/>
      <c r="C68" s="91" t="s">
        <v>85</v>
      </c>
      <c r="D68" s="92" t="s">
        <v>180</v>
      </c>
      <c r="E68" s="92" t="s">
        <v>181</v>
      </c>
      <c r="F68" s="113"/>
      <c r="G68" s="113"/>
      <c r="H68" s="113"/>
      <c r="I68" s="113"/>
      <c r="J68" s="30"/>
    </row>
    <row r="69" spans="1:10" ht="14.25">
      <c r="A69" s="93" t="s">
        <v>182</v>
      </c>
      <c r="B69" s="94"/>
      <c r="C69" s="94"/>
      <c r="D69" s="94"/>
      <c r="E69" s="95"/>
      <c r="F69" s="30"/>
      <c r="G69" s="30"/>
      <c r="H69" s="30"/>
      <c r="I69" s="30"/>
      <c r="J69" s="30"/>
    </row>
    <row r="70" spans="1:10" ht="14.25">
      <c r="A70" s="93" t="s">
        <v>183</v>
      </c>
      <c r="B70" s="94"/>
      <c r="C70" s="94"/>
      <c r="D70" s="94"/>
      <c r="E70" s="95"/>
      <c r="F70" s="30"/>
      <c r="G70" s="30"/>
      <c r="H70" s="30"/>
      <c r="I70" s="30"/>
      <c r="J70" s="30"/>
    </row>
    <row r="71" spans="1:10" ht="15.75">
      <c r="A71" s="93" t="s">
        <v>184</v>
      </c>
      <c r="B71" s="94"/>
      <c r="C71" s="94"/>
      <c r="D71" s="94"/>
      <c r="E71" s="95"/>
      <c r="F71" s="45"/>
      <c r="G71" s="114"/>
      <c r="H71" s="114"/>
      <c r="I71" s="114"/>
      <c r="J71" s="45"/>
    </row>
    <row r="72" spans="1:10" ht="14.25">
      <c r="A72" s="93" t="s">
        <v>185</v>
      </c>
      <c r="B72" s="94"/>
      <c r="C72" s="94"/>
      <c r="D72" s="94"/>
      <c r="E72" s="95"/>
      <c r="F72" s="30"/>
      <c r="G72" s="30"/>
      <c r="H72" s="30"/>
      <c r="I72" s="30"/>
      <c r="J72" s="30"/>
    </row>
    <row r="73" spans="1:10" ht="14.25">
      <c r="A73" s="93" t="s">
        <v>186</v>
      </c>
      <c r="B73" s="94"/>
      <c r="C73" s="94"/>
      <c r="D73" s="95">
        <f>'[3]NHAT KY 1-NO'!$U$8</f>
        <v>830</v>
      </c>
      <c r="E73" s="95">
        <f>'[4]NHAT KY 1-NO'!$U$8</f>
        <v>830</v>
      </c>
      <c r="F73" s="30"/>
      <c r="G73" s="30"/>
      <c r="H73" s="30"/>
      <c r="I73" s="30"/>
      <c r="J73" s="30"/>
    </row>
    <row r="74" spans="1:10" ht="14.25">
      <c r="A74" s="93" t="s">
        <v>187</v>
      </c>
      <c r="B74" s="94"/>
      <c r="C74" s="94"/>
      <c r="D74" s="96"/>
      <c r="E74" s="96"/>
      <c r="F74" s="30"/>
      <c r="G74" s="30"/>
      <c r="H74" s="30"/>
      <c r="I74" s="30"/>
      <c r="J74" s="30"/>
    </row>
    <row r="75" spans="1:10" ht="14.25">
      <c r="A75" s="93"/>
      <c r="B75" s="94"/>
      <c r="C75" s="94"/>
      <c r="D75" s="95"/>
      <c r="E75" s="95"/>
      <c r="F75" s="30"/>
      <c r="G75" s="30"/>
      <c r="H75" s="30"/>
      <c r="I75" s="30"/>
      <c r="J75" s="30"/>
    </row>
    <row r="76" spans="1:10" ht="14.25">
      <c r="A76" s="46"/>
      <c r="B76" s="47"/>
      <c r="C76" s="47"/>
      <c r="D76" s="47"/>
      <c r="E76" s="34"/>
      <c r="F76" s="29"/>
      <c r="G76" s="30"/>
      <c r="H76" s="30"/>
      <c r="I76" s="30"/>
      <c r="J76" s="30"/>
    </row>
    <row r="77" spans="1:10" ht="14.25">
      <c r="A77" s="46"/>
      <c r="B77" s="47"/>
      <c r="C77" s="47"/>
      <c r="D77" s="48"/>
      <c r="E77" s="49" t="s">
        <v>188</v>
      </c>
      <c r="F77" s="29"/>
      <c r="G77" s="30"/>
      <c r="H77" s="30"/>
      <c r="I77" s="30"/>
      <c r="J77" s="30"/>
    </row>
    <row r="78" spans="1:10" ht="14.25">
      <c r="A78" s="46" t="s">
        <v>189</v>
      </c>
      <c r="B78" s="47"/>
      <c r="C78" s="47"/>
      <c r="D78" s="50" t="s">
        <v>190</v>
      </c>
      <c r="E78" s="49"/>
      <c r="F78" s="51" t="s">
        <v>191</v>
      </c>
      <c r="G78" s="110"/>
      <c r="H78" s="110"/>
      <c r="I78" s="110"/>
      <c r="J78" s="52"/>
    </row>
  </sheetData>
  <mergeCells count="5">
    <mergeCell ref="G78:I78"/>
    <mergeCell ref="B1:I1"/>
    <mergeCell ref="B2:I2"/>
    <mergeCell ref="F68:I68"/>
    <mergeCell ref="G71:I7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3">
      <selection activeCell="G4" sqref="G4"/>
    </sheetView>
  </sheetViews>
  <sheetFormatPr defaultColWidth="9.140625" defaultRowHeight="12.75"/>
  <cols>
    <col min="1" max="1" width="43.7109375" style="0" customWidth="1"/>
    <col min="2" max="2" width="4.00390625" style="0" customWidth="1"/>
    <col min="3" max="3" width="8.00390625" style="0" customWidth="1"/>
    <col min="4" max="5" width="14.00390625" style="0" customWidth="1"/>
    <col min="6" max="6" width="15.57421875" style="0" customWidth="1"/>
    <col min="7" max="7" width="26.28125" style="0" customWidth="1"/>
  </cols>
  <sheetData>
    <row r="1" spans="1:7" ht="19.5">
      <c r="A1" s="30" t="s">
        <v>231</v>
      </c>
      <c r="B1" s="101" t="s">
        <v>232</v>
      </c>
      <c r="C1" s="30"/>
      <c r="D1" s="30"/>
      <c r="E1" s="30"/>
      <c r="F1" s="30"/>
      <c r="G1" s="30" t="s">
        <v>192</v>
      </c>
    </row>
    <row r="2" spans="1:7" ht="17.25">
      <c r="A2" s="115" t="s">
        <v>193</v>
      </c>
      <c r="B2" s="115"/>
      <c r="C2" s="115"/>
      <c r="D2" s="115"/>
      <c r="E2" s="115"/>
      <c r="F2" s="30"/>
      <c r="G2" s="30" t="s">
        <v>194</v>
      </c>
    </row>
    <row r="3" spans="1:7" ht="15.75">
      <c r="A3" s="107" t="s">
        <v>195</v>
      </c>
      <c r="B3" s="107" t="s">
        <v>196</v>
      </c>
      <c r="C3" s="107" t="s">
        <v>197</v>
      </c>
      <c r="D3" s="116" t="s">
        <v>198</v>
      </c>
      <c r="E3" s="117"/>
      <c r="F3" s="116" t="s">
        <v>233</v>
      </c>
      <c r="G3" s="117"/>
    </row>
    <row r="4" spans="1:7" ht="15.75">
      <c r="A4" s="109"/>
      <c r="B4" s="109" t="s">
        <v>199</v>
      </c>
      <c r="C4" s="109" t="s">
        <v>200</v>
      </c>
      <c r="D4" s="108" t="s">
        <v>201</v>
      </c>
      <c r="E4" s="108" t="s">
        <v>202</v>
      </c>
      <c r="F4" s="55" t="s">
        <v>201</v>
      </c>
      <c r="G4" s="55" t="s">
        <v>202</v>
      </c>
    </row>
    <row r="5" spans="1:7" ht="14.25">
      <c r="A5" s="102" t="s">
        <v>203</v>
      </c>
      <c r="B5" s="102" t="s">
        <v>204</v>
      </c>
      <c r="C5" s="102"/>
      <c r="D5" s="104">
        <v>5480018000</v>
      </c>
      <c r="E5" s="104">
        <v>4588309658</v>
      </c>
      <c r="F5" s="104">
        <v>5480018000</v>
      </c>
      <c r="G5" s="104">
        <v>4588309658</v>
      </c>
    </row>
    <row r="6" spans="1:7" ht="14.25">
      <c r="A6" s="80" t="s">
        <v>205</v>
      </c>
      <c r="B6" s="80" t="s">
        <v>206</v>
      </c>
      <c r="C6" s="80"/>
      <c r="D6" s="105">
        <v>56167908</v>
      </c>
      <c r="E6" s="105">
        <v>54763664</v>
      </c>
      <c r="F6" s="105">
        <v>56167908</v>
      </c>
      <c r="G6" s="105">
        <v>54763664</v>
      </c>
    </row>
    <row r="7" spans="1:7" ht="14.25">
      <c r="A7" s="80" t="s">
        <v>207</v>
      </c>
      <c r="B7" s="80">
        <v>10</v>
      </c>
      <c r="C7" s="80"/>
      <c r="D7" s="105">
        <v>5423850092</v>
      </c>
      <c r="E7" s="105">
        <v>4533545994</v>
      </c>
      <c r="F7" s="105">
        <v>5423850092</v>
      </c>
      <c r="G7" s="105">
        <v>4533545994</v>
      </c>
    </row>
    <row r="8" spans="1:7" ht="14.25">
      <c r="A8" s="80" t="s">
        <v>208</v>
      </c>
      <c r="B8" s="80"/>
      <c r="C8" s="80"/>
      <c r="D8" s="105"/>
      <c r="E8" s="105"/>
      <c r="F8" s="105"/>
      <c r="G8" s="105"/>
    </row>
    <row r="9" spans="1:7" ht="14.25">
      <c r="A9" s="80" t="s">
        <v>209</v>
      </c>
      <c r="B9" s="80">
        <v>11</v>
      </c>
      <c r="C9" s="80"/>
      <c r="D9" s="105">
        <v>2707689485</v>
      </c>
      <c r="E9" s="105">
        <v>2448096510</v>
      </c>
      <c r="F9" s="105">
        <v>2707689485</v>
      </c>
      <c r="G9" s="105">
        <v>2448096510</v>
      </c>
    </row>
    <row r="10" spans="1:7" ht="14.25">
      <c r="A10" s="80" t="s">
        <v>210</v>
      </c>
      <c r="B10" s="80">
        <v>20</v>
      </c>
      <c r="C10" s="80"/>
      <c r="D10" s="105">
        <v>2716160607</v>
      </c>
      <c r="E10" s="105">
        <v>2085449484</v>
      </c>
      <c r="F10" s="105">
        <v>2716160607</v>
      </c>
      <c r="G10" s="105">
        <v>2085449484</v>
      </c>
    </row>
    <row r="11" spans="1:7" ht="14.25">
      <c r="A11" s="80" t="s">
        <v>211</v>
      </c>
      <c r="B11" s="80"/>
      <c r="C11" s="80"/>
      <c r="D11" s="105"/>
      <c r="E11" s="105"/>
      <c r="F11" s="105"/>
      <c r="G11" s="105"/>
    </row>
    <row r="12" spans="1:7" ht="14.25">
      <c r="A12" s="80" t="s">
        <v>212</v>
      </c>
      <c r="B12" s="80">
        <v>21</v>
      </c>
      <c r="C12" s="80"/>
      <c r="D12" s="105">
        <v>118026108</v>
      </c>
      <c r="E12" s="105">
        <v>97674437</v>
      </c>
      <c r="F12" s="105">
        <v>118026108</v>
      </c>
      <c r="G12" s="105">
        <v>97674437</v>
      </c>
    </row>
    <row r="13" spans="1:7" ht="14.25">
      <c r="A13" s="80" t="s">
        <v>213</v>
      </c>
      <c r="B13" s="80">
        <v>22</v>
      </c>
      <c r="C13" s="80"/>
      <c r="D13" s="105">
        <v>360050</v>
      </c>
      <c r="E13" s="105">
        <v>214000</v>
      </c>
      <c r="F13" s="105">
        <v>360050</v>
      </c>
      <c r="G13" s="105">
        <v>214000</v>
      </c>
    </row>
    <row r="14" spans="1:7" ht="14.25">
      <c r="A14" s="80" t="s">
        <v>214</v>
      </c>
      <c r="B14" s="80">
        <v>23</v>
      </c>
      <c r="C14" s="80"/>
      <c r="D14" s="105"/>
      <c r="E14" s="105"/>
      <c r="F14" s="105">
        <v>0</v>
      </c>
      <c r="G14" s="105"/>
    </row>
    <row r="15" spans="1:7" ht="14.25">
      <c r="A15" s="80" t="s">
        <v>215</v>
      </c>
      <c r="B15" s="80">
        <v>24</v>
      </c>
      <c r="C15" s="80"/>
      <c r="D15" s="105">
        <v>1021405106.9185715</v>
      </c>
      <c r="E15" s="105">
        <v>933875994.3782856</v>
      </c>
      <c r="F15" s="105">
        <v>1021405106.9185715</v>
      </c>
      <c r="G15" s="105">
        <v>933875994</v>
      </c>
    </row>
    <row r="16" spans="1:7" ht="14.25">
      <c r="A16" s="80" t="s">
        <v>216</v>
      </c>
      <c r="B16" s="80">
        <v>25</v>
      </c>
      <c r="C16" s="80"/>
      <c r="D16" s="105">
        <v>549410412</v>
      </c>
      <c r="E16" s="105">
        <v>386390127</v>
      </c>
      <c r="F16" s="105">
        <v>549410412</v>
      </c>
      <c r="G16" s="105">
        <v>386390127</v>
      </c>
    </row>
    <row r="17" spans="1:7" ht="14.25">
      <c r="A17" s="80" t="s">
        <v>217</v>
      </c>
      <c r="B17" s="80">
        <v>30</v>
      </c>
      <c r="C17" s="80"/>
      <c r="D17" s="105">
        <v>1263011146.0814285</v>
      </c>
      <c r="E17" s="105">
        <v>862643799.6217144</v>
      </c>
      <c r="F17" s="105">
        <v>1263011146.0814285</v>
      </c>
      <c r="G17" s="105">
        <v>862643799.6217144</v>
      </c>
    </row>
    <row r="18" spans="1:7" ht="14.25">
      <c r="A18" s="80" t="s">
        <v>218</v>
      </c>
      <c r="B18" s="80"/>
      <c r="C18" s="80"/>
      <c r="D18" s="105"/>
      <c r="E18" s="105"/>
      <c r="F18" s="105">
        <v>0</v>
      </c>
      <c r="G18" s="105"/>
    </row>
    <row r="19" spans="1:7" ht="14.25">
      <c r="A19" s="80" t="s">
        <v>219</v>
      </c>
      <c r="B19" s="80">
        <v>31</v>
      </c>
      <c r="C19" s="80"/>
      <c r="D19" s="105">
        <v>19551905</v>
      </c>
      <c r="E19" s="105">
        <v>0</v>
      </c>
      <c r="F19" s="105">
        <v>19551905</v>
      </c>
      <c r="G19" s="105">
        <v>0</v>
      </c>
    </row>
    <row r="20" spans="1:7" ht="14.25">
      <c r="A20" s="80" t="s">
        <v>220</v>
      </c>
      <c r="B20" s="80">
        <v>32</v>
      </c>
      <c r="C20" s="80"/>
      <c r="D20" s="105">
        <v>13059060</v>
      </c>
      <c r="E20" s="105">
        <v>0</v>
      </c>
      <c r="F20" s="105">
        <v>13059060</v>
      </c>
      <c r="G20" s="105">
        <v>0</v>
      </c>
    </row>
    <row r="21" spans="1:7" ht="14.25">
      <c r="A21" s="80" t="s">
        <v>221</v>
      </c>
      <c r="B21" s="80">
        <v>40</v>
      </c>
      <c r="C21" s="80"/>
      <c r="D21" s="105">
        <v>6492845</v>
      </c>
      <c r="E21" s="105">
        <v>0</v>
      </c>
      <c r="F21" s="105">
        <v>6492845</v>
      </c>
      <c r="G21" s="105">
        <v>0</v>
      </c>
    </row>
    <row r="22" spans="1:7" ht="14.25">
      <c r="A22" s="80" t="s">
        <v>222</v>
      </c>
      <c r="B22" s="80">
        <v>50</v>
      </c>
      <c r="C22" s="80"/>
      <c r="D22" s="105">
        <v>1269503991.0814285</v>
      </c>
      <c r="E22" s="105">
        <v>862643799.6217144</v>
      </c>
      <c r="F22" s="105">
        <v>1269503991.0814285</v>
      </c>
      <c r="G22" s="105">
        <v>862643799.6217144</v>
      </c>
    </row>
    <row r="23" spans="1:7" ht="14.25">
      <c r="A23" s="80" t="s">
        <v>223</v>
      </c>
      <c r="B23" s="80">
        <v>51</v>
      </c>
      <c r="C23" s="80"/>
      <c r="D23" s="105">
        <v>355461117.5028</v>
      </c>
      <c r="E23" s="105">
        <v>241540263.89408</v>
      </c>
      <c r="F23" s="105">
        <v>355461117.5028</v>
      </c>
      <c r="G23" s="105">
        <v>241540263.89408</v>
      </c>
    </row>
    <row r="24" spans="1:7" ht="14.25">
      <c r="A24" s="80" t="s">
        <v>224</v>
      </c>
      <c r="B24" s="80">
        <v>52</v>
      </c>
      <c r="C24" s="80"/>
      <c r="D24" s="105"/>
      <c r="E24" s="105"/>
      <c r="F24" s="105"/>
      <c r="G24" s="105"/>
    </row>
    <row r="25" spans="1:7" ht="14.25">
      <c r="A25" s="80" t="s">
        <v>225</v>
      </c>
      <c r="B25" s="80">
        <v>60</v>
      </c>
      <c r="C25" s="80"/>
      <c r="D25" s="105">
        <v>914042873.5786285</v>
      </c>
      <c r="E25" s="105">
        <v>621103535.7276343</v>
      </c>
      <c r="F25" s="105">
        <v>914042873.5786285</v>
      </c>
      <c r="G25" s="105">
        <v>621103535.7276343</v>
      </c>
    </row>
    <row r="26" spans="1:7" ht="14.25">
      <c r="A26" s="103" t="s">
        <v>226</v>
      </c>
      <c r="B26" s="103">
        <v>60</v>
      </c>
      <c r="C26" s="103"/>
      <c r="D26" s="106"/>
      <c r="E26" s="106"/>
      <c r="F26" s="106"/>
      <c r="G26" s="106"/>
    </row>
    <row r="27" spans="1:7" ht="14.25">
      <c r="A27" s="30"/>
      <c r="B27" s="100"/>
      <c r="C27" s="100"/>
      <c r="D27" s="100" t="s">
        <v>227</v>
      </c>
      <c r="E27" s="100"/>
      <c r="F27" s="100"/>
      <c r="G27" s="30"/>
    </row>
    <row r="28" spans="1:7" ht="14.25">
      <c r="A28" s="30" t="s">
        <v>228</v>
      </c>
      <c r="B28" s="100" t="s">
        <v>229</v>
      </c>
      <c r="C28" s="100"/>
      <c r="D28" s="100"/>
      <c r="E28" s="100"/>
      <c r="F28" s="100" t="s">
        <v>230</v>
      </c>
      <c r="G28" s="30"/>
    </row>
    <row r="29" spans="1:7" ht="14.25">
      <c r="A29" s="30"/>
      <c r="B29" s="30"/>
      <c r="C29" s="30"/>
      <c r="D29" s="100"/>
      <c r="E29" s="100"/>
      <c r="F29" s="100"/>
      <c r="G29" s="100"/>
    </row>
  </sheetData>
  <mergeCells count="3">
    <mergeCell ref="A2:E2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THANGCA</cp:lastModifiedBy>
  <cp:lastPrinted>2007-04-24T08:01:14Z</cp:lastPrinted>
  <dcterms:created xsi:type="dcterms:W3CDTF">2007-04-24T07:54:58Z</dcterms:created>
  <dcterms:modified xsi:type="dcterms:W3CDTF">2007-05-07T08:20:41Z</dcterms:modified>
  <cp:category/>
  <cp:version/>
  <cp:contentType/>
  <cp:contentStatus/>
</cp:coreProperties>
</file>